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C:\Users\g.jaspars\OneDrive - EDITIONS LEFEBVRE SARRUT\Tools\2020\2. Tools\Auto\"/>
    </mc:Choice>
  </mc:AlternateContent>
  <xr:revisionPtr revIDLastSave="18" documentId="13_ncr:1_{DD0795D0-1319-4E18-AD7B-907EC64AB51E}" xr6:coauthVersionLast="45" xr6:coauthVersionMax="45" xr10:uidLastSave="{62402A77-208E-4076-8912-490FAD3ED7C0}"/>
  <bookViews>
    <workbookView showSheetTabs="0" xWindow="6630" yWindow="2370" windowWidth="14670" windowHeight="13230" xr2:uid="{00000000-000D-0000-FFFF-FFFF00000000}"/>
  </bookViews>
  <sheets>
    <sheet name="Home" sheetId="16" r:id="rId1"/>
    <sheet name="1" sheetId="1" r:id="rId2"/>
    <sheet name="2" sheetId="17" r:id="rId3"/>
  </sheets>
  <definedNames>
    <definedName name="_xlnm.Print_Area" localSheetId="1">'1'!$C$2:$F$55</definedName>
    <definedName name="_xlnm.Print_Area" localSheetId="2">'2'!$B$2:$E$13</definedName>
    <definedName name="_xlnm.Print_Area" localSheetId="0">Home!$C$3:$R$25</definedName>
    <definedName name="_xlnm.Print_Titles" localSheetId="1">'1'!$2:$3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1" i="1" l="1"/>
  <c r="C42" i="1" s="1"/>
  <c r="E43" i="1"/>
  <c r="E42" i="1" l="1"/>
  <c r="B7" i="1" l="1"/>
  <c r="F20" i="1"/>
  <c r="F21" i="1"/>
  <c r="D27" i="1" l="1"/>
  <c r="E25" i="1"/>
  <c r="F25" i="1" s="1"/>
  <c r="E24" i="1"/>
  <c r="F24" i="1" s="1"/>
  <c r="E22" i="1"/>
  <c r="F22" i="1" s="1"/>
  <c r="E13" i="17"/>
  <c r="E12" i="17"/>
  <c r="F7" i="17"/>
  <c r="F45" i="1" l="1"/>
  <c r="E26" i="1"/>
  <c r="F26" i="1" s="1"/>
  <c r="E23" i="1"/>
  <c r="F23" i="1" s="1"/>
  <c r="E17" i="1"/>
  <c r="E16" i="1"/>
  <c r="F33" i="1"/>
  <c r="F36" i="1" s="1"/>
  <c r="F37" i="1" l="1"/>
  <c r="F38" i="1" s="1"/>
  <c r="E27" i="1"/>
  <c r="E34" i="1" s="1"/>
  <c r="F19" i="1" l="1"/>
  <c r="F27" i="1" s="1"/>
  <c r="F18" i="1"/>
  <c r="F17" i="1"/>
  <c r="F16" i="1"/>
  <c r="F44" i="1" l="1"/>
  <c r="F51" i="1" s="1"/>
  <c r="E33" i="1"/>
  <c r="E35" i="1" s="1"/>
  <c r="E36" i="1" s="1"/>
  <c r="E37" i="1" s="1"/>
  <c r="E46" i="1" l="1"/>
  <c r="F49" i="1"/>
  <c r="E51" i="1" l="1"/>
  <c r="C30" i="1" s="1"/>
  <c r="F46" i="1"/>
  <c r="F50" i="1" s="1"/>
  <c r="E50" i="1"/>
  <c r="E38" i="1" l="1"/>
  <c r="E49" i="1" s="1"/>
  <c r="C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3"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4"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100-000001000000}">
      <text>
        <r>
          <rPr>
            <b/>
            <sz val="8"/>
            <color indexed="9"/>
            <rFont val="Tahoma"/>
            <family val="2"/>
          </rPr>
          <t>Houdt hier ook rekening met de eventuele afbouw van heffingskortingen en andere inkomensafhankelijke regelingen.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9" authorId="0" shapeId="0" xr:uid="{00000000-0006-0000-0200-000001000000}">
      <text>
        <r>
          <rPr>
            <b/>
            <sz val="8"/>
            <color indexed="9"/>
            <rFont val="Tahoma"/>
            <family val="2"/>
          </rPr>
          <t>De gemiddelde stroomprijs in 2018 bedraagt € 0,21 per kilowattuur.
Deze bestaat uit:
- Stroom € 0,07
- Energiebelasting € 0,10459
- Btw: € 0,036</t>
        </r>
      </text>
    </comment>
  </commentList>
</comments>
</file>

<file path=xl/sharedStrings.xml><?xml version="1.0" encoding="utf-8"?>
<sst xmlns="http://schemas.openxmlformats.org/spreadsheetml/2006/main" count="88" uniqueCount="76">
  <si>
    <t>Aparte kosten invullen</t>
  </si>
  <si>
    <t>Kostprijs per kilometer invullen</t>
  </si>
  <si>
    <t>i</t>
  </si>
  <si>
    <t>Zonder btw</t>
  </si>
  <si>
    <t>Met btw</t>
  </si>
  <si>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</si>
  <si>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</si>
  <si>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</si>
  <si>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</si>
  <si>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r>
      <t>}</t>
    </r>
    <r>
      <rPr>
        <b/>
        <sz val="10"/>
        <color indexed="14"/>
        <rFont val="tahoma"/>
        <family val="2"/>
      </rPr>
      <t xml:space="preserve"> </t>
    </r>
    <r>
      <rPr>
        <b/>
        <sz val="10"/>
        <color indexed="21"/>
        <rFont val="tahoma"/>
        <family val="2"/>
      </rPr>
      <t>Basisgegevens</t>
    </r>
  </si>
  <si>
    <t>Ç</t>
  </si>
  <si>
    <t>Å</t>
  </si>
  <si>
    <t>Æ</t>
  </si>
  <si>
    <r>
      <t>}</t>
    </r>
    <r>
      <rPr>
        <b/>
        <sz val="10"/>
        <color indexed="14"/>
        <rFont val="tahoma"/>
        <family val="2"/>
      </rPr>
      <t xml:space="preserve"> </t>
    </r>
    <r>
      <rPr>
        <b/>
        <sz val="10"/>
        <color indexed="21"/>
        <rFont val="tahoma"/>
        <family val="2"/>
      </rPr>
      <t>Resultaat</t>
    </r>
  </si>
  <si>
    <r>
      <t>}</t>
    </r>
    <r>
      <rPr>
        <b/>
        <sz val="10"/>
        <color indexed="14"/>
        <rFont val="tahoma"/>
        <family val="2"/>
      </rPr>
      <t xml:space="preserve"> </t>
    </r>
    <r>
      <rPr>
        <b/>
        <sz val="10"/>
        <color indexed="21"/>
        <rFont val="tahoma"/>
        <family val="2"/>
      </rPr>
      <t>Conclusie</t>
    </r>
  </si>
  <si>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</si>
  <si>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Dit kost de zaak</t>
  </si>
  <si>
    <t>Wat is het voordeligst voor de ondernemer?</t>
  </si>
  <si>
    <t>Dit kost de ondernemer</t>
  </si>
  <si>
    <t>fiets privé</t>
  </si>
  <si>
    <t>Eigen fiets</t>
  </si>
  <si>
    <t>Catalogusprijs van de fiets</t>
  </si>
  <si>
    <t>Belastingtarief waar de ondernemer onder valt</t>
  </si>
  <si>
    <t>Leasefiets of eigendom?</t>
  </si>
  <si>
    <t>ct</t>
  </si>
  <si>
    <r>
      <t>}</t>
    </r>
    <r>
      <rPr>
        <b/>
        <sz val="10"/>
        <color indexed="14"/>
        <rFont val="tahoma"/>
        <family val="2"/>
      </rPr>
      <t xml:space="preserve"> </t>
    </r>
    <r>
      <rPr>
        <b/>
        <sz val="10"/>
        <color indexed="21"/>
        <rFont val="tahoma"/>
        <family val="2"/>
      </rPr>
      <t>Tabel fietskosten per jaar</t>
    </r>
  </si>
  <si>
    <t>Kostprijs per kilometer</t>
  </si>
  <si>
    <t>Leasekosten onderhevig aan btw</t>
  </si>
  <si>
    <t>Leasekosten niet onderhevig aan btw</t>
  </si>
  <si>
    <t>Reparatie en onderhoud</t>
  </si>
  <si>
    <t>Verzekeringspremie</t>
  </si>
  <si>
    <t>Rentelasten of renteverlies</t>
  </si>
  <si>
    <t>Afschrijvingen</t>
  </si>
  <si>
    <t>Overige kosten</t>
  </si>
  <si>
    <t>btw-aftrek</t>
  </si>
  <si>
    <t>Leasefiets</t>
  </si>
  <si>
    <t>fiets van de zaak</t>
  </si>
  <si>
    <t>Stalling, etc.</t>
  </si>
  <si>
    <t>Stroomverbuik</t>
  </si>
  <si>
    <t>Stroomverbruik</t>
  </si>
  <si>
    <r>
      <t>}</t>
    </r>
    <r>
      <rPr>
        <b/>
        <sz val="10"/>
        <color indexed="14"/>
        <rFont val="tahoma"/>
        <family val="2"/>
      </rPr>
      <t xml:space="preserve"> </t>
    </r>
    <r>
      <rPr>
        <b/>
        <sz val="10"/>
        <color indexed="21"/>
        <rFont val="tahoma"/>
        <family val="2"/>
      </rPr>
      <t>Gegevens: vul de rode vakjes in</t>
    </r>
  </si>
  <si>
    <t>Wattage van de accu</t>
  </si>
  <si>
    <t>Hoeveel uur per dag gebruikt u de accu?</t>
  </si>
  <si>
    <t>uur</t>
  </si>
  <si>
    <t>Hoeveel dagen per jaar gebruikt u de accu?</t>
  </si>
  <si>
    <t>Kosten van 1 kilowattuur excl. 21% btw</t>
  </si>
  <si>
    <t>Stroomkosten per dag</t>
  </si>
  <si>
    <t>Stroomkosten per jaar</t>
  </si>
  <si>
    <t>Fiets van de zaak of privé?</t>
  </si>
  <si>
    <t>Rekentool: 'Fiets van de zaak of privé?'</t>
  </si>
  <si>
    <t>Accessoires, extra accu, etc.</t>
  </si>
  <si>
    <t>+ Correctie btw privégebruik</t>
  </si>
  <si>
    <t>- Belastingvoordeel</t>
  </si>
  <si>
    <t>Kosten voor de zaak</t>
  </si>
  <si>
    <t>Kosten voor de ondernemer in privé</t>
  </si>
  <si>
    <t>Per saldo kost de fiets</t>
  </si>
  <si>
    <t>Totale fietskosten per jaar</t>
  </si>
  <si>
    <t>Aantal kilometers per jaar</t>
  </si>
  <si>
    <r>
      <t>}</t>
    </r>
    <r>
      <rPr>
        <b/>
        <sz val="10"/>
        <color indexed="14"/>
        <rFont val="tahoma"/>
        <family val="2"/>
      </rPr>
      <t xml:space="preserve"> </t>
    </r>
    <r>
      <rPr>
        <b/>
        <sz val="10"/>
        <color indexed="21"/>
        <rFont val="tahoma"/>
        <family val="2"/>
      </rPr>
      <t>Achterliggende berekening</t>
    </r>
  </si>
  <si>
    <t>Heeft de zaak recht op btw-aftrek?</t>
  </si>
  <si>
    <t>Privé betaalde kosten</t>
  </si>
  <si>
    <t>Aftrekbare kosten</t>
  </si>
  <si>
    <t>Aftrekbare kosten per km</t>
  </si>
  <si>
    <t>woon-werkkilometers</t>
  </si>
  <si>
    <t xml:space="preserve">privékilometers </t>
  </si>
  <si>
    <t>zakelijke kilometers</t>
  </si>
  <si>
    <t>Btw</t>
  </si>
  <si>
    <t>Fietskosten | Bedrijfskosten zakelijke kilometers (€ 0,19/km)</t>
  </si>
  <si>
    <t>Fiets van de zaak</t>
  </si>
  <si>
    <t>Fiets privé</t>
  </si>
  <si>
    <t>- MKB-winstvrijstelling (14%)</t>
  </si>
  <si>
    <t>Nettobijtelling (7% cataloguswaarde -/- privé betaalde kosten)</t>
  </si>
  <si>
    <t xml:space="preserve">  -  Fietskosten inclusief btw</t>
  </si>
  <si>
    <t xml:space="preserve">   - Bedrag ten laste van de winst voor zakelijke kilometers (€ 0,19/km)</t>
  </si>
  <si>
    <t>watt</t>
  </si>
  <si>
    <t>Redactioneel bijgewerkt tot 1 januari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</si>
</sst>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2]\ * #,##0.00_);_([$€-2]\ * \(#,##0.00\);_([$€-2]\ * &quot;-&quot;??_);_(@_)"/>
    <numFmt numFmtId="165" formatCode="_-[$€-413]\ * #,##0.00_-;_-[$€-413]\ * #,##0.00\-;_-[$€-413]\ * &quot;-&quot;??_-;_-@_-"/>
    <numFmt numFmtId="166" formatCode="[$€-2]\ #,##0.00"/>
    <numFmt numFmtId="167" formatCode="_-* #,##0.00\ [$€-1]_-;\-* #,##0.00\ [$€-1]_-;_-* &quot;-&quot;??\ [$€-1]_-"/>
    <numFmt numFmtId="168" formatCode="[$€-413]\ #,##0.00"/>
  </numFmts>
  <fonts count="59" x14ac:knownFonts="1">
    <font>
      <sz val="9"/>
      <name val="tahoma"/>
      <family val="2"/>
    </font>
    <font>
      <sz val="10"/>
      <name val="Tahoma"/>
      <family val="2"/>
    </font>
    <font>
      <sz val="8"/>
      <name val="Tahoma"/>
      <family val="2"/>
    </font>
    <font>
      <sz val="10"/>
      <name val="Univers"/>
      <family val="2"/>
    </font>
    <font>
      <sz val="7"/>
      <name val="Small Fonts"/>
      <family val="2"/>
    </font>
    <font>
      <sz val="10"/>
      <name val="Wingdings 3"/>
      <family val="1"/>
      <charset val="2"/>
    </font>
    <font>
      <b/>
      <sz val="8"/>
      <name val="Tahoma"/>
      <family val="2"/>
    </font>
    <font>
      <sz val="7"/>
      <color indexed="18"/>
      <name val="Small Fonts"/>
      <family val="2"/>
    </font>
    <font>
      <b/>
      <sz val="10"/>
      <color indexed="45"/>
      <name val="Tahoma"/>
      <family val="2"/>
    </font>
    <font>
      <sz val="10"/>
      <color indexed="45"/>
      <name val="Tahoma"/>
      <family val="2"/>
    </font>
    <font>
      <sz val="8"/>
      <color indexed="45"/>
      <name val="Tahoma"/>
      <family val="2"/>
    </font>
    <font>
      <sz val="10"/>
      <color indexed="58"/>
      <name val="Tahoma"/>
      <family val="2"/>
    </font>
    <font>
      <u/>
      <sz val="10"/>
      <color indexed="36"/>
      <name val="Tahoma"/>
      <family val="2"/>
    </font>
    <font>
      <b/>
      <sz val="9"/>
      <color indexed="45"/>
      <name val="Tahoma"/>
      <family val="2"/>
    </font>
    <font>
      <sz val="2.5"/>
      <color indexed="47"/>
      <name val="Small Fonts"/>
      <family val="2"/>
    </font>
    <font>
      <u/>
      <sz val="8"/>
      <color indexed="45"/>
      <name val="Tahoma"/>
      <family val="2"/>
    </font>
    <font>
      <b/>
      <sz val="8"/>
      <color indexed="45"/>
      <name val="Tahoma"/>
      <family val="2"/>
    </font>
    <font>
      <sz val="7"/>
      <color indexed="9"/>
      <name val="Small Fonts"/>
      <family val="2"/>
    </font>
    <font>
      <sz val="10"/>
      <name val="Tahoma"/>
      <family val="2"/>
    </font>
    <font>
      <sz val="6"/>
      <name val="Tahoma"/>
      <family val="2"/>
    </font>
    <font>
      <sz val="7"/>
      <name val="Tahoma"/>
      <family val="2"/>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u/>
      <sz val="9"/>
      <color indexed="45"/>
      <name val="tahoma"/>
      <family val="2"/>
    </font>
    <font>
      <b/>
      <sz val="9"/>
      <color indexed="45"/>
      <name val="Wingdings 3"/>
      <family val="1"/>
      <charset val="2"/>
    </font>
    <font>
      <sz val="8"/>
      <color indexed="45"/>
      <name val="Wingdings 3"/>
      <family val="1"/>
      <charset val="2"/>
    </font>
    <font>
      <sz val="9"/>
      <color indexed="45"/>
      <name val="tahoma"/>
      <family val="2"/>
    </font>
    <font>
      <u/>
      <sz val="9"/>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8"/>
      <color indexed="14"/>
      <name val="tahoma"/>
      <family val="2"/>
    </font>
    <font>
      <sz val="2.5"/>
      <color indexed="47"/>
      <name val="Tahoma"/>
      <family val="2"/>
    </font>
    <font>
      <b/>
      <sz val="10"/>
      <color theme="0"/>
      <name val="Tahoma"/>
      <family val="2"/>
    </font>
    <font>
      <b/>
      <sz val="9"/>
      <color rgb="FFFF0000"/>
      <name val="tahoma"/>
      <family val="2"/>
    </font>
    <font>
      <sz val="9"/>
      <color indexed="45"/>
      <name val="Wingdings"/>
      <charset val="2"/>
    </font>
    <font>
      <u/>
      <sz val="9"/>
      <color indexed="45"/>
      <name val="tahoma"/>
      <family val="2"/>
    </font>
    <font>
      <sz val="8"/>
      <color rgb="FFFF0000"/>
      <name val="tahoma"/>
      <family val="2"/>
    </font>
    <font>
      <i/>
      <sz val="10"/>
      <name val="Tahoma"/>
      <family val="2"/>
    </font>
    <font>
      <b/>
      <sz val="10"/>
      <name val="Tahoma"/>
      <family val="2"/>
    </font>
    <font>
      <u/>
      <sz val="10"/>
      <color indexed="12"/>
      <name val="Arial"/>
      <family val="2"/>
    </font>
    <font>
      <sz val="14"/>
      <color indexed="45"/>
      <name val="Wingdings 3"/>
      <family val="1"/>
      <charset val="2"/>
    </font>
    <font>
      <sz val="9"/>
      <color indexed="8"/>
      <name val="Tahoma"/>
      <family val="2"/>
    </font>
    <font>
      <sz val="7"/>
      <color indexed="16"/>
      <name val="Small Fonts"/>
      <family val="2"/>
    </font>
    <font>
      <u/>
      <sz val="10"/>
      <color indexed="36"/>
      <name val="Arial"/>
      <family val="2"/>
    </font>
    <font>
      <b/>
      <sz val="9"/>
      <color theme="0"/>
      <name val="tahoma"/>
      <family val="2"/>
    </font>
    <font>
      <sz val="11"/>
      <color indexed="8"/>
      <name val="Calibri"/>
      <family val="2"/>
    </font>
    <font>
      <sz val="14"/>
      <color indexed="9"/>
      <name val="Webdings"/>
      <family val="1"/>
      <charset val="2"/>
    </font>
    <font>
      <b/>
      <sz val="9"/>
      <name val="tahoma"/>
      <family val="2"/>
    </font>
    <font>
      <b/>
      <sz val="8"/>
      <color indexed="9"/>
      <name val="Tahoma"/>
      <family val="2"/>
    </font>
    <font>
      <b/>
      <sz val="10"/>
      <color rgb="FFFF0000"/>
      <name val="Tahoma"/>
      <family val="2"/>
    </font>
    <font>
      <b/>
      <sz val="14"/>
      <color indexed="45"/>
      <name val="Tahoma"/>
      <family val="2"/>
    </font>
  </fonts>
  <fills count="1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lightGray">
        <fgColor indexed="19"/>
        <bgColor indexed="8"/>
      </patternFill>
    </fill>
    <fill>
      <patternFill patternType="solid">
        <fgColor indexed="8"/>
        <bgColor indexed="64"/>
      </patternFill>
    </fill>
    <fill>
      <patternFill patternType="solid">
        <fgColor indexed="16"/>
        <bgColor indexed="64"/>
      </patternFill>
    </fill>
    <fill>
      <patternFill patternType="mediumGray">
        <fgColor indexed="8"/>
        <bgColor indexed="16"/>
      </patternFill>
    </fill>
    <fill>
      <patternFill patternType="solid">
        <fgColor indexed="14"/>
        <bgColor indexed="64"/>
      </patternFill>
    </fill>
    <fill>
      <patternFill patternType="solid">
        <fgColor indexed="16"/>
        <bgColor indexed="8"/>
      </patternFill>
    </fill>
    <fill>
      <patternFill patternType="solid">
        <fgColor rgb="FFFF0000"/>
        <bgColor indexed="64"/>
      </patternFill>
    </fill>
    <fill>
      <patternFill patternType="solid">
        <fgColor indexed="16"/>
        <bgColor indexed="21"/>
      </patternFill>
    </fill>
    <fill>
      <patternFill patternType="solid">
        <fgColor indexed="21"/>
        <bgColor indexed="8"/>
      </patternFill>
    </fill>
    <fill>
      <patternFill patternType="solid">
        <fgColor rgb="FF92D050"/>
        <bgColor indexed="64"/>
      </patternFill>
    </fill>
    <fill>
      <patternFill patternType="solid">
        <fgColor indexed="53"/>
        <bgColor indexed="64"/>
      </patternFill>
    </fill>
    <fill>
      <patternFill patternType="solid">
        <fgColor theme="0" tint="-0.14999847407452621"/>
        <bgColor indexed="64"/>
      </patternFill>
    </fill>
  </fills>
  <borders count="18">
    <border>
      <left/>
      <right/>
      <top/>
      <bottom/>
      <diagonal/>
    </border>
    <border>
      <left style="thin">
        <color indexed="45"/>
      </left>
      <right style="thin">
        <color indexed="45"/>
      </right>
      <top style="thin">
        <color indexed="45"/>
      </top>
      <bottom style="thin">
        <color indexed="45"/>
      </bottom>
      <diagonal/>
    </border>
    <border>
      <left style="medium">
        <color indexed="17"/>
      </left>
      <right style="medium">
        <color indexed="17"/>
      </right>
      <top style="medium">
        <color indexed="17"/>
      </top>
      <bottom/>
      <diagonal/>
    </border>
    <border>
      <left style="medium">
        <color indexed="47"/>
      </left>
      <right/>
      <top/>
      <bottom/>
      <diagonal/>
    </border>
    <border>
      <left/>
      <right style="medium">
        <color indexed="47"/>
      </right>
      <top/>
      <bottom/>
      <diagonal/>
    </border>
    <border>
      <left style="thin">
        <color indexed="45"/>
      </left>
      <right/>
      <top style="thin">
        <color indexed="45"/>
      </top>
      <bottom style="thin">
        <color indexed="45"/>
      </bottom>
      <diagonal/>
    </border>
    <border>
      <left/>
      <right style="thin">
        <color indexed="45"/>
      </right>
      <top style="thin">
        <color indexed="45"/>
      </top>
      <bottom style="thin">
        <color indexed="45"/>
      </bottom>
      <diagonal/>
    </border>
    <border>
      <left style="thin">
        <color indexed="45"/>
      </left>
      <right/>
      <top/>
      <bottom style="thin">
        <color indexed="45"/>
      </bottom>
      <diagonal/>
    </border>
    <border>
      <left/>
      <right/>
      <top/>
      <bottom style="thin">
        <color indexed="45"/>
      </bottom>
      <diagonal/>
    </border>
    <border>
      <left/>
      <right style="thin">
        <color indexed="45"/>
      </right>
      <top/>
      <bottom style="thin">
        <color indexed="45"/>
      </bottom>
      <diagonal/>
    </border>
    <border>
      <left style="thin">
        <color indexed="9"/>
      </left>
      <right style="thin">
        <color indexed="9"/>
      </right>
      <top style="thin">
        <color indexed="9"/>
      </top>
      <bottom style="thin">
        <color indexed="9"/>
      </bottom>
      <diagonal/>
    </border>
    <border>
      <left style="thin">
        <color indexed="45"/>
      </left>
      <right/>
      <top style="thin">
        <color indexed="45"/>
      </top>
      <bottom/>
      <diagonal/>
    </border>
    <border>
      <left/>
      <right style="thin">
        <color indexed="45"/>
      </right>
      <top style="thin">
        <color indexed="45"/>
      </top>
      <bottom/>
      <diagonal/>
    </border>
    <border>
      <left style="thin">
        <color indexed="45"/>
      </left>
      <right style="thin">
        <color indexed="45"/>
      </right>
      <top style="thin">
        <color indexed="45"/>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45"/>
      </top>
      <bottom style="thin">
        <color indexed="45"/>
      </bottom>
      <diagonal/>
    </border>
  </borders>
  <cellStyleXfs count="7">
    <xf numFmtId="0" fontId="0" fillId="0" borderId="0">
      <alignment vertical="center"/>
      <protection hidden="1"/>
    </xf>
    <xf numFmtId="167" fontId="3" fillId="0" borderId="0" applyFont="0" applyFill="0" applyBorder="0" applyAlignment="0" applyProtection="0"/>
    <xf numFmtId="0" fontId="12" fillId="0" borderId="0" applyNumberFormat="0" applyFont="0" applyFill="0" applyBorder="0" applyAlignment="0" applyProtection="0">
      <alignment vertical="top"/>
      <protection locked="0"/>
    </xf>
    <xf numFmtId="0" fontId="49" fillId="0" borderId="0">
      <alignment vertical="center"/>
    </xf>
    <xf numFmtId="0" fontId="51" fillId="0" borderId="0" applyNumberFormat="0" applyFont="0" applyFill="0" applyBorder="0" applyAlignment="0" applyProtection="0">
      <alignment vertical="top"/>
      <protection locked="0"/>
    </xf>
    <xf numFmtId="0" fontId="47" fillId="0" borderId="0" applyNumberFormat="0" applyFont="0" applyFill="0" applyBorder="0" applyAlignment="0" applyProtection="0">
      <alignment vertical="top"/>
      <protection locked="0"/>
    </xf>
    <xf numFmtId="9" fontId="53" fillId="0" borderId="0" applyFont="0" applyFill="0" applyBorder="0" applyAlignment="0" applyProtection="0"/>
  </cellStyleXfs>
  <cellXfs count="143">
    <xf numFmtId="0" fontId="0" fillId="0" borderId="0" xfId="0">
      <alignment vertical="center"/>
      <protection hidden="1"/>
    </xf>
    <xf numFmtId="0" fontId="1" fillId="2" borderId="0" xfId="0" applyFont="1" applyFill="1" applyBorder="1" applyAlignment="1" applyProtection="1">
      <alignment horizontal="center" vertical="center"/>
      <protection hidden="1"/>
    </xf>
    <xf numFmtId="0" fontId="1" fillId="2" borderId="0" xfId="0" applyFont="1" applyFill="1" applyBorder="1" applyAlignment="1" applyProtection="1">
      <alignment vertical="center"/>
      <protection hidden="1"/>
    </xf>
    <xf numFmtId="0" fontId="1" fillId="2" borderId="0" xfId="0" applyFont="1" applyFill="1" applyBorder="1" applyAlignment="1" applyProtection="1">
      <protection hidden="1"/>
    </xf>
    <xf numFmtId="0" fontId="1" fillId="2" borderId="0" xfId="0" applyFont="1" applyFill="1" applyBorder="1" applyAlignment="1" applyProtection="1">
      <alignment horizontal="left" vertical="center" indent="1"/>
      <protection hidden="1"/>
    </xf>
    <xf numFmtId="0" fontId="0" fillId="2" borderId="0" xfId="0" applyFill="1" applyAlignment="1" applyProtection="1">
      <alignment vertical="center"/>
      <protection hidden="1"/>
    </xf>
    <xf numFmtId="0" fontId="11" fillId="2" borderId="0" xfId="0" applyFont="1" applyFill="1" applyBorder="1" applyAlignment="1" applyProtection="1">
      <alignment vertical="center"/>
      <protection hidden="1"/>
    </xf>
    <xf numFmtId="0" fontId="11" fillId="2" borderId="0" xfId="0" applyFont="1" applyFill="1" applyBorder="1" applyAlignment="1" applyProtection="1">
      <alignment horizontal="left" vertical="center" indent="1"/>
      <protection hidden="1"/>
    </xf>
    <xf numFmtId="0" fontId="5" fillId="2" borderId="0" xfId="0" applyFont="1" applyFill="1" applyBorder="1" applyAlignment="1" applyProtection="1">
      <alignment horizontal="center"/>
      <protection hidden="1"/>
    </xf>
    <xf numFmtId="0" fontId="6" fillId="2" borderId="0" xfId="0" applyFont="1" applyFill="1" applyBorder="1" applyAlignment="1" applyProtection="1">
      <alignment horizontal="left" vertical="center" indent="1"/>
      <protection hidden="1"/>
    </xf>
    <xf numFmtId="164" fontId="6" fillId="2" borderId="0" xfId="0" applyNumberFormat="1" applyFont="1" applyFill="1" applyBorder="1" applyAlignment="1" applyProtection="1">
      <alignment vertical="center"/>
      <protection hidden="1"/>
    </xf>
    <xf numFmtId="0" fontId="4" fillId="2" borderId="0" xfId="0" applyFont="1" applyFill="1" applyBorder="1" applyAlignment="1" applyProtection="1">
      <alignment horizontal="center"/>
      <protection hidden="1"/>
    </xf>
    <xf numFmtId="0" fontId="20" fillId="2" borderId="0" xfId="0" applyFont="1" applyFill="1" applyBorder="1" applyAlignment="1" applyProtection="1">
      <alignment vertical="center"/>
      <protection hidden="1"/>
    </xf>
    <xf numFmtId="166" fontId="32" fillId="2" borderId="0" xfId="0" applyNumberFormat="1" applyFont="1" applyFill="1" applyBorder="1" applyAlignment="1" applyProtection="1">
      <alignment vertical="center"/>
      <protection hidden="1"/>
    </xf>
    <xf numFmtId="0" fontId="35" fillId="7" borderId="2" xfId="2" applyFont="1" applyFill="1" applyBorder="1" applyAlignment="1" applyProtection="1">
      <alignment horizontal="center" vertical="center"/>
      <protection hidden="1"/>
    </xf>
    <xf numFmtId="0" fontId="36" fillId="8" borderId="2" xfId="0" applyFont="1" applyFill="1" applyBorder="1" applyAlignment="1" applyProtection="1">
      <alignment horizontal="center" vertical="center"/>
      <protection hidden="1"/>
    </xf>
    <xf numFmtId="0" fontId="37" fillId="8" borderId="2" xfId="0" applyFont="1" applyFill="1" applyBorder="1" applyAlignment="1" applyProtection="1">
      <alignment horizontal="center" vertical="center"/>
      <protection hidden="1"/>
    </xf>
    <xf numFmtId="0" fontId="0" fillId="3" borderId="3" xfId="0" applyFill="1" applyBorder="1" applyAlignment="1" applyProtection="1">
      <alignment vertical="center"/>
      <protection hidden="1"/>
    </xf>
    <xf numFmtId="0" fontId="0" fillId="3" borderId="0" xfId="0" applyFill="1" applyBorder="1" applyAlignment="1" applyProtection="1">
      <alignment vertical="center"/>
      <protection hidden="1"/>
    </xf>
    <xf numFmtId="0" fontId="0" fillId="3" borderId="4" xfId="0" applyFill="1" applyBorder="1" applyAlignment="1" applyProtection="1">
      <alignment vertical="center"/>
      <protection hidden="1"/>
    </xf>
    <xf numFmtId="0" fontId="8" fillId="7" borderId="1" xfId="0" applyFont="1" applyFill="1" applyBorder="1" applyAlignment="1" applyProtection="1">
      <alignment horizontal="left" vertical="center" indent="1"/>
      <protection hidden="1"/>
    </xf>
    <xf numFmtId="164" fontId="8" fillId="7" borderId="1" xfId="0" applyNumberFormat="1" applyFont="1" applyFill="1" applyBorder="1" applyAlignment="1" applyProtection="1">
      <alignment vertical="center"/>
      <protection hidden="1"/>
    </xf>
    <xf numFmtId="0" fontId="21" fillId="2" borderId="0" xfId="0" applyFont="1" applyFill="1" applyBorder="1" applyAlignment="1" applyProtection="1">
      <alignment horizontal="right" vertical="center"/>
      <protection hidden="1"/>
    </xf>
    <xf numFmtId="3" fontId="13" fillId="4" borderId="1" xfId="0" applyNumberFormat="1" applyFont="1" applyFill="1" applyBorder="1" applyAlignment="1" applyProtection="1">
      <alignment horizontal="right" vertical="center"/>
      <protection locked="0" hidden="1"/>
    </xf>
    <xf numFmtId="0" fontId="8" fillId="7" borderId="1" xfId="0" applyFont="1" applyFill="1" applyBorder="1" applyAlignment="1" applyProtection="1">
      <alignment horizontal="center" vertical="center"/>
      <protection hidden="1"/>
    </xf>
    <xf numFmtId="0" fontId="38" fillId="2" borderId="1" xfId="0" applyFont="1" applyFill="1" applyBorder="1" applyAlignment="1" applyProtection="1">
      <alignment horizontal="right"/>
      <protection hidden="1"/>
    </xf>
    <xf numFmtId="0" fontId="8" fillId="7" borderId="5" xfId="0" applyFont="1" applyFill="1" applyBorder="1" applyAlignment="1" applyProtection="1">
      <alignment horizontal="left" vertical="center" indent="1"/>
      <protection hidden="1"/>
    </xf>
    <xf numFmtId="0" fontId="9" fillId="7" borderId="6" xfId="0" applyFont="1" applyFill="1" applyBorder="1" applyAlignment="1" applyProtection="1">
      <alignment vertical="center"/>
      <protection hidden="1"/>
    </xf>
    <xf numFmtId="0" fontId="13" fillId="7" borderId="1" xfId="0" applyFont="1" applyFill="1" applyBorder="1" applyAlignment="1" applyProtection="1">
      <alignment horizontal="center" vertical="center" wrapText="1"/>
      <protection hidden="1"/>
    </xf>
    <xf numFmtId="164" fontId="8" fillId="9" borderId="1" xfId="0" applyNumberFormat="1" applyFont="1" applyFill="1" applyBorder="1" applyAlignment="1" applyProtection="1">
      <alignment vertical="center"/>
      <protection locked="0" hidden="1"/>
    </xf>
    <xf numFmtId="0" fontId="10" fillId="7" borderId="6" xfId="0" applyFont="1" applyFill="1" applyBorder="1" applyAlignment="1" applyProtection="1">
      <alignment horizontal="right" vertical="center"/>
      <protection hidden="1"/>
    </xf>
    <xf numFmtId="165" fontId="8" fillId="7" borderId="1" xfId="0" applyNumberFormat="1" applyFont="1" applyFill="1" applyBorder="1" applyAlignment="1" applyProtection="1">
      <alignment horizontal="center" vertical="center"/>
      <protection hidden="1"/>
    </xf>
    <xf numFmtId="0" fontId="8" fillId="10" borderId="5" xfId="0" applyFont="1" applyFill="1" applyBorder="1" applyAlignment="1" applyProtection="1">
      <alignment horizontal="left" vertical="center" indent="1"/>
      <protection hidden="1"/>
    </xf>
    <xf numFmtId="0" fontId="10" fillId="10" borderId="6" xfId="0" applyFont="1" applyFill="1" applyBorder="1" applyAlignment="1" applyProtection="1">
      <alignment horizontal="right" vertical="center"/>
      <protection hidden="1"/>
    </xf>
    <xf numFmtId="165" fontId="8" fillId="10" borderId="1" xfId="0" applyNumberFormat="1" applyFont="1" applyFill="1" applyBorder="1" applyAlignment="1" applyProtection="1">
      <alignment horizontal="center" vertical="center"/>
      <protection hidden="1"/>
    </xf>
    <xf numFmtId="165" fontId="1" fillId="6" borderId="1" xfId="0" applyNumberFormat="1" applyFont="1" applyFill="1" applyBorder="1" applyAlignment="1" applyProtection="1">
      <alignment vertical="center"/>
      <protection hidden="1"/>
    </xf>
    <xf numFmtId="0" fontId="1" fillId="6" borderId="5" xfId="0" applyFont="1" applyFill="1" applyBorder="1" applyAlignment="1" applyProtection="1">
      <alignment horizontal="left" vertical="center" indent="1"/>
      <protection hidden="1"/>
    </xf>
    <xf numFmtId="0" fontId="1" fillId="6" borderId="6" xfId="0" applyFont="1" applyFill="1" applyBorder="1" applyAlignment="1" applyProtection="1">
      <alignment vertical="center"/>
      <protection hidden="1"/>
    </xf>
    <xf numFmtId="165" fontId="40" fillId="11" borderId="1" xfId="0" applyNumberFormat="1" applyFont="1" applyFill="1" applyBorder="1" applyAlignment="1" applyProtection="1">
      <alignment horizontal="center" vertical="center"/>
      <protection locked="0" hidden="1"/>
    </xf>
    <xf numFmtId="0" fontId="22" fillId="5" borderId="0" xfId="0" applyFont="1" applyFill="1">
      <alignment vertical="center"/>
      <protection hidden="1"/>
    </xf>
    <xf numFmtId="0" fontId="0" fillId="6" borderId="0" xfId="0" applyFill="1">
      <alignment vertical="center"/>
      <protection hidden="1"/>
    </xf>
    <xf numFmtId="0" fontId="41" fillId="0" borderId="0" xfId="0" applyFont="1" applyAlignment="1">
      <alignment horizontal="right" vertical="center"/>
      <protection hidden="1"/>
    </xf>
    <xf numFmtId="0" fontId="23" fillId="0" borderId="0" xfId="0" applyFont="1" applyAlignment="1">
      <alignment horizontal="left" vertical="top" indent="3"/>
      <protection hidden="1"/>
    </xf>
    <xf numFmtId="0" fontId="23" fillId="0" borderId="0" xfId="0" applyFont="1" applyAlignment="1">
      <alignment vertical="top"/>
      <protection hidden="1"/>
    </xf>
    <xf numFmtId="0" fontId="24" fillId="0" borderId="0" xfId="0" applyFont="1" applyAlignment="1">
      <alignment horizontal="left" vertical="top" indent="3"/>
      <protection hidden="1"/>
    </xf>
    <xf numFmtId="0" fontId="24" fillId="0" borderId="0" xfId="0" applyFont="1" applyAlignment="1">
      <alignment vertical="top"/>
      <protection hidden="1"/>
    </xf>
    <xf numFmtId="0" fontId="25" fillId="0" borderId="0" xfId="0" applyFont="1" applyAlignment="1">
      <alignment vertical="top"/>
      <protection hidden="1"/>
    </xf>
    <xf numFmtId="0" fontId="0" fillId="12" borderId="0" xfId="0" applyFill="1">
      <alignment vertical="center"/>
      <protection hidden="1"/>
    </xf>
    <xf numFmtId="0" fontId="13" fillId="12" borderId="0" xfId="0" applyFont="1" applyFill="1" applyAlignment="1">
      <alignment horizontal="left" vertical="center" indent="1"/>
      <protection hidden="1"/>
    </xf>
    <xf numFmtId="0" fontId="30" fillId="0" borderId="0" xfId="0" applyFont="1">
      <alignment vertical="center"/>
      <protection hidden="1"/>
    </xf>
    <xf numFmtId="0" fontId="1" fillId="0" borderId="0" xfId="0" applyFont="1" applyFill="1" applyBorder="1" applyAlignment="1" applyProtection="1">
      <alignment vertical="center"/>
      <protection hidden="1"/>
    </xf>
    <xf numFmtId="0" fontId="44" fillId="2" borderId="0" xfId="0" applyFont="1" applyFill="1" applyAlignment="1" applyProtection="1">
      <alignment vertical="center"/>
      <protection hidden="1"/>
    </xf>
    <xf numFmtId="3" fontId="13" fillId="0" borderId="0" xfId="0" applyNumberFormat="1" applyFont="1" applyFill="1" applyBorder="1" applyAlignment="1" applyProtection="1">
      <alignment horizontal="right" vertical="center"/>
      <protection locked="0" hidden="1"/>
    </xf>
    <xf numFmtId="0" fontId="1" fillId="14" borderId="0" xfId="0" applyFont="1" applyFill="1" applyBorder="1" applyAlignment="1" applyProtection="1">
      <alignment vertical="center"/>
      <protection hidden="1"/>
    </xf>
    <xf numFmtId="0" fontId="48" fillId="11" borderId="2" xfId="2" applyFont="1" applyFill="1" applyBorder="1" applyAlignment="1" applyProtection="1">
      <alignment horizontal="center" vertical="center"/>
      <protection hidden="1"/>
    </xf>
    <xf numFmtId="0" fontId="21" fillId="0" borderId="0" xfId="3" applyFont="1">
      <alignment vertical="center"/>
    </xf>
    <xf numFmtId="0" fontId="21" fillId="0" borderId="0" xfId="3" applyFont="1" applyProtection="1">
      <alignment vertical="center"/>
      <protection hidden="1"/>
    </xf>
    <xf numFmtId="0" fontId="41" fillId="0" borderId="0" xfId="3" applyFont="1" applyProtection="1">
      <alignment vertical="center"/>
      <protection hidden="1"/>
    </xf>
    <xf numFmtId="0" fontId="50" fillId="2" borderId="0" xfId="3" applyFont="1" applyFill="1" applyAlignment="1" applyProtection="1">
      <alignment horizontal="center"/>
      <protection hidden="1"/>
    </xf>
    <xf numFmtId="0" fontId="1" fillId="2" borderId="0" xfId="3" applyFont="1" applyFill="1" applyAlignment="1" applyProtection="1">
      <alignment horizontal="center"/>
      <protection hidden="1"/>
    </xf>
    <xf numFmtId="0" fontId="35" fillId="7" borderId="2" xfId="4" applyFont="1" applyFill="1" applyBorder="1" applyAlignment="1" applyProtection="1">
      <alignment horizontal="center" vertical="center"/>
      <protection hidden="1"/>
    </xf>
    <xf numFmtId="0" fontId="36" fillId="8" borderId="2" xfId="3" applyFont="1" applyFill="1" applyBorder="1" applyAlignment="1" applyProtection="1">
      <alignment horizontal="center" vertical="center"/>
      <protection hidden="1"/>
    </xf>
    <xf numFmtId="0" fontId="35" fillId="7" borderId="2" xfId="5" applyFont="1" applyFill="1" applyBorder="1" applyAlignment="1" applyProtection="1">
      <alignment horizontal="center" vertical="center"/>
      <protection hidden="1"/>
    </xf>
    <xf numFmtId="0" fontId="37" fillId="8" borderId="2" xfId="3" applyFont="1" applyFill="1" applyBorder="1" applyAlignment="1" applyProtection="1">
      <alignment horizontal="center" vertical="center"/>
      <protection hidden="1"/>
    </xf>
    <xf numFmtId="0" fontId="49" fillId="3" borderId="3" xfId="3" applyFill="1" applyBorder="1" applyProtection="1">
      <alignment vertical="center"/>
      <protection hidden="1"/>
    </xf>
    <xf numFmtId="0" fontId="49" fillId="3" borderId="0" xfId="3" applyFill="1" applyProtection="1">
      <alignment vertical="center"/>
      <protection hidden="1"/>
    </xf>
    <xf numFmtId="0" fontId="49" fillId="3" borderId="4" xfId="3" applyFill="1" applyBorder="1" applyProtection="1">
      <alignment vertical="center"/>
      <protection hidden="1"/>
    </xf>
    <xf numFmtId="166" fontId="32" fillId="0" borderId="0" xfId="3" applyNumberFormat="1" applyFont="1" applyProtection="1">
      <alignment vertical="center"/>
      <protection hidden="1"/>
    </xf>
    <xf numFmtId="0" fontId="19" fillId="3" borderId="3" xfId="3" applyFont="1" applyFill="1" applyBorder="1" applyProtection="1">
      <alignment vertical="center"/>
      <protection hidden="1"/>
    </xf>
    <xf numFmtId="0" fontId="1" fillId="3" borderId="0" xfId="3" applyFont="1" applyFill="1" applyProtection="1">
      <alignment vertical="center"/>
      <protection hidden="1"/>
    </xf>
    <xf numFmtId="0" fontId="1" fillId="3" borderId="4" xfId="3" applyFont="1" applyFill="1" applyBorder="1" applyProtection="1">
      <alignment vertical="center"/>
      <protection hidden="1"/>
    </xf>
    <xf numFmtId="0" fontId="21" fillId="0" borderId="0" xfId="3" applyFont="1" applyAlignment="1" applyProtection="1">
      <alignment horizontal="left" vertical="center" indent="1"/>
      <protection hidden="1"/>
    </xf>
    <xf numFmtId="2" fontId="52" fillId="11" borderId="10" xfId="3" applyNumberFormat="1" applyFont="1" applyFill="1" applyBorder="1" applyProtection="1">
      <alignment vertical="center"/>
      <protection locked="0"/>
    </xf>
    <xf numFmtId="0" fontId="21" fillId="3" borderId="0" xfId="3" applyFont="1" applyFill="1">
      <alignment vertical="center"/>
    </xf>
    <xf numFmtId="2" fontId="52" fillId="11" borderId="10" xfId="6" applyNumberFormat="1" applyFont="1" applyFill="1" applyBorder="1" applyAlignment="1" applyProtection="1">
      <alignment vertical="center"/>
      <protection locked="0"/>
    </xf>
    <xf numFmtId="10" fontId="52" fillId="0" borderId="10" xfId="6" applyNumberFormat="1" applyFont="1" applyBorder="1" applyAlignment="1" applyProtection="1">
      <alignment vertical="center"/>
      <protection hidden="1"/>
    </xf>
    <xf numFmtId="168" fontId="52" fillId="11" borderId="10" xfId="6" applyNumberFormat="1" applyFont="1" applyFill="1" applyBorder="1" applyAlignment="1" applyProtection="1">
      <alignment vertical="center"/>
      <protection locked="0"/>
    </xf>
    <xf numFmtId="0" fontId="54" fillId="9" borderId="0" xfId="3" applyFont="1" applyFill="1" applyAlignment="1">
      <alignment horizontal="center" vertical="center"/>
    </xf>
    <xf numFmtId="168" fontId="41" fillId="0" borderId="10" xfId="3" applyNumberFormat="1" applyFont="1" applyBorder="1" applyProtection="1">
      <alignment vertical="center"/>
      <protection hidden="1"/>
    </xf>
    <xf numFmtId="168" fontId="21" fillId="0" borderId="0" xfId="3" applyNumberFormat="1" applyFont="1" applyProtection="1">
      <alignment vertical="center"/>
      <protection hidden="1"/>
    </xf>
    <xf numFmtId="168" fontId="55" fillId="15" borderId="10" xfId="3" applyNumberFormat="1" applyFont="1" applyFill="1" applyBorder="1" applyProtection="1">
      <alignment vertical="center"/>
      <protection hidden="1"/>
    </xf>
    <xf numFmtId="0" fontId="41" fillId="3" borderId="0" xfId="3" applyFont="1" applyFill="1">
      <alignment vertical="center"/>
    </xf>
    <xf numFmtId="0" fontId="41" fillId="0" borderId="0" xfId="3" applyFont="1">
      <alignment vertical="center"/>
    </xf>
    <xf numFmtId="0" fontId="1" fillId="14" borderId="0" xfId="0" applyFont="1" applyFill="1" applyBorder="1" applyAlignment="1" applyProtection="1">
      <alignment vertical="center"/>
      <protection locked="0" hidden="1"/>
    </xf>
    <xf numFmtId="0" fontId="57" fillId="2" borderId="0" xfId="0" applyFont="1" applyFill="1" applyBorder="1" applyAlignment="1" applyProtection="1">
      <alignment horizontal="left" vertical="center" indent="1"/>
      <protection hidden="1"/>
    </xf>
    <xf numFmtId="0" fontId="54" fillId="9" borderId="0" xfId="0" applyFont="1" applyFill="1" applyAlignment="1" applyProtection="1">
      <alignment horizontal="center" vertical="center"/>
    </xf>
    <xf numFmtId="0" fontId="8" fillId="0" borderId="7" xfId="0" applyFont="1" applyFill="1" applyBorder="1" applyAlignment="1" applyProtection="1">
      <alignment horizontal="left" vertical="center" indent="1"/>
      <protection hidden="1"/>
    </xf>
    <xf numFmtId="0" fontId="8" fillId="0" borderId="8" xfId="0" applyFont="1" applyFill="1" applyBorder="1" applyAlignment="1" applyProtection="1">
      <alignment vertical="center"/>
      <protection hidden="1"/>
    </xf>
    <xf numFmtId="165" fontId="8" fillId="0" borderId="8" xfId="0" applyNumberFormat="1" applyFont="1" applyFill="1" applyBorder="1" applyAlignment="1" applyProtection="1">
      <alignment vertical="center"/>
      <protection hidden="1"/>
    </xf>
    <xf numFmtId="165" fontId="8" fillId="0" borderId="9" xfId="0" applyNumberFormat="1" applyFont="1" applyFill="1" applyBorder="1" applyAlignment="1" applyProtection="1">
      <alignment vertical="center"/>
      <protection hidden="1"/>
    </xf>
    <xf numFmtId="0" fontId="1" fillId="11" borderId="0" xfId="0" applyFont="1" applyFill="1" applyBorder="1" applyAlignment="1" applyProtection="1">
      <alignment vertical="center"/>
      <protection hidden="1"/>
    </xf>
    <xf numFmtId="0" fontId="1" fillId="6" borderId="11" xfId="0" applyFont="1" applyFill="1" applyBorder="1" applyAlignment="1" applyProtection="1">
      <alignment horizontal="left" vertical="center" indent="1"/>
      <protection hidden="1"/>
    </xf>
    <xf numFmtId="0" fontId="1" fillId="6" borderId="12" xfId="0" applyFont="1" applyFill="1" applyBorder="1" applyAlignment="1" applyProtection="1">
      <alignment vertical="center"/>
      <protection hidden="1"/>
    </xf>
    <xf numFmtId="165" fontId="1" fillId="6" borderId="13" xfId="0" applyNumberFormat="1" applyFont="1" applyFill="1" applyBorder="1" applyAlignment="1" applyProtection="1">
      <alignment vertical="center"/>
      <protection hidden="1"/>
    </xf>
    <xf numFmtId="0" fontId="8" fillId="7" borderId="14" xfId="0" applyFont="1" applyFill="1" applyBorder="1" applyAlignment="1" applyProtection="1">
      <alignment horizontal="left" vertical="center" indent="1"/>
      <protection hidden="1"/>
    </xf>
    <xf numFmtId="0" fontId="8" fillId="7" borderId="15" xfId="0" applyFont="1" applyFill="1" applyBorder="1" applyAlignment="1" applyProtection="1">
      <alignment vertical="center"/>
      <protection hidden="1"/>
    </xf>
    <xf numFmtId="165" fontId="8" fillId="7" borderId="15" xfId="0" applyNumberFormat="1" applyFont="1" applyFill="1" applyBorder="1" applyAlignment="1" applyProtection="1">
      <alignment vertical="center"/>
      <protection hidden="1"/>
    </xf>
    <xf numFmtId="165" fontId="8" fillId="7" borderId="16" xfId="0" applyNumberFormat="1" applyFont="1" applyFill="1" applyBorder="1" applyAlignment="1" applyProtection="1">
      <alignment vertical="center"/>
      <protection hidden="1"/>
    </xf>
    <xf numFmtId="0" fontId="9" fillId="0" borderId="17" xfId="0" applyFont="1" applyFill="1" applyBorder="1" applyAlignment="1" applyProtection="1">
      <alignment vertical="center"/>
      <protection hidden="1"/>
    </xf>
    <xf numFmtId="0" fontId="55" fillId="0" borderId="17" xfId="0" applyFont="1" applyFill="1" applyBorder="1" applyAlignment="1" applyProtection="1">
      <alignment horizontal="right" wrapText="1"/>
      <protection hidden="1"/>
    </xf>
    <xf numFmtId="0" fontId="55" fillId="0" borderId="6" xfId="0" applyFont="1" applyFill="1" applyBorder="1" applyAlignment="1" applyProtection="1">
      <alignment horizontal="right" wrapText="1"/>
      <protection hidden="1"/>
    </xf>
    <xf numFmtId="0" fontId="1" fillId="16" borderId="5" xfId="0" quotePrefix="1" applyFont="1" applyFill="1" applyBorder="1" applyAlignment="1" applyProtection="1">
      <alignment horizontal="left" vertical="center" indent="1"/>
      <protection hidden="1"/>
    </xf>
    <xf numFmtId="0" fontId="6" fillId="16" borderId="6" xfId="0" applyFont="1" applyFill="1" applyBorder="1" applyAlignment="1" applyProtection="1">
      <alignment horizontal="right" vertical="center"/>
      <protection hidden="1"/>
    </xf>
    <xf numFmtId="165" fontId="1" fillId="16" borderId="1" xfId="0" applyNumberFormat="1" applyFont="1" applyFill="1" applyBorder="1" applyAlignment="1" applyProtection="1">
      <alignment horizontal="center" vertical="center"/>
      <protection hidden="1"/>
    </xf>
    <xf numFmtId="165" fontId="18" fillId="16" borderId="1" xfId="0" applyNumberFormat="1" applyFont="1" applyFill="1" applyBorder="1" applyAlignment="1" applyProtection="1">
      <alignment horizontal="center" vertical="center"/>
      <protection hidden="1"/>
    </xf>
    <xf numFmtId="0" fontId="46" fillId="16" borderId="5" xfId="0" quotePrefix="1" applyFont="1" applyFill="1" applyBorder="1" applyAlignment="1" applyProtection="1">
      <alignment horizontal="left" vertical="center" indent="1"/>
      <protection hidden="1"/>
    </xf>
    <xf numFmtId="165" fontId="46" fillId="16" borderId="1" xfId="0" applyNumberFormat="1" applyFont="1" applyFill="1" applyBorder="1" applyAlignment="1" applyProtection="1">
      <alignment horizontal="center" vertical="center"/>
      <protection hidden="1"/>
    </xf>
    <xf numFmtId="0" fontId="2" fillId="16" borderId="6" xfId="0" applyFont="1" applyFill="1" applyBorder="1" applyAlignment="1" applyProtection="1">
      <alignment horizontal="right" vertical="center"/>
      <protection hidden="1"/>
    </xf>
    <xf numFmtId="0" fontId="1" fillId="16" borderId="5" xfId="0" applyFont="1" applyFill="1" applyBorder="1" applyAlignment="1" applyProtection="1">
      <alignment horizontal="left" vertical="center" indent="1"/>
      <protection hidden="1"/>
    </xf>
    <xf numFmtId="0" fontId="18" fillId="16" borderId="6" xfId="0" applyFont="1" applyFill="1" applyBorder="1" applyAlignment="1" applyProtection="1">
      <alignment vertical="center"/>
      <protection hidden="1"/>
    </xf>
    <xf numFmtId="0" fontId="18" fillId="16" borderId="5" xfId="0" applyFont="1" applyFill="1" applyBorder="1" applyAlignment="1" applyProtection="1">
      <alignment horizontal="left" vertical="center" indent="1"/>
      <protection hidden="1"/>
    </xf>
    <xf numFmtId="0" fontId="1" fillId="16" borderId="1" xfId="0" applyFont="1" applyFill="1" applyBorder="1" applyAlignment="1" applyProtection="1">
      <alignment horizontal="left" vertical="center" indent="1"/>
      <protection hidden="1"/>
    </xf>
    <xf numFmtId="164" fontId="1" fillId="16" borderId="1" xfId="0" applyNumberFormat="1" applyFont="1" applyFill="1" applyBorder="1" applyAlignment="1" applyProtection="1">
      <alignment vertical="center"/>
      <protection hidden="1"/>
    </xf>
    <xf numFmtId="0" fontId="1" fillId="16" borderId="0" xfId="0" applyFont="1" applyFill="1" applyBorder="1" applyAlignment="1" applyProtection="1">
      <alignment vertical="center"/>
      <protection hidden="1"/>
    </xf>
    <xf numFmtId="0" fontId="20" fillId="16" borderId="0" xfId="0" applyFont="1" applyFill="1" applyBorder="1" applyAlignment="1" applyProtection="1">
      <alignment vertical="center"/>
      <protection hidden="1"/>
    </xf>
    <xf numFmtId="0" fontId="39" fillId="16" borderId="0" xfId="0" applyFont="1" applyFill="1" applyBorder="1" applyAlignment="1" applyProtection="1">
      <alignment vertical="center"/>
      <protection hidden="1"/>
    </xf>
    <xf numFmtId="0" fontId="39" fillId="16" borderId="0" xfId="0" applyFont="1" applyFill="1" applyBorder="1" applyAlignment="1" applyProtection="1">
      <alignment vertical="center"/>
      <protection locked="0" hidden="1"/>
    </xf>
    <xf numFmtId="0" fontId="7" fillId="16" borderId="0" xfId="0" applyFont="1" applyFill="1" applyBorder="1" applyAlignment="1" applyProtection="1">
      <alignment horizontal="center"/>
      <protection hidden="1"/>
    </xf>
    <xf numFmtId="0" fontId="0" fillId="16" borderId="0" xfId="0" applyFill="1" applyAlignment="1" applyProtection="1">
      <alignment vertical="center"/>
      <protection hidden="1"/>
    </xf>
    <xf numFmtId="0" fontId="17" fillId="16" borderId="0" xfId="0" applyFont="1" applyFill="1" applyBorder="1" applyAlignment="1" applyProtection="1">
      <alignment horizontal="center" vertical="center"/>
      <protection hidden="1"/>
    </xf>
    <xf numFmtId="0" fontId="14" fillId="16" borderId="0" xfId="0" applyFont="1" applyFill="1" applyBorder="1" applyAlignment="1" applyProtection="1">
      <alignment vertical="center"/>
      <protection hidden="1"/>
    </xf>
    <xf numFmtId="0" fontId="4" fillId="16" borderId="0" xfId="0" applyFont="1" applyFill="1" applyBorder="1" applyAlignment="1" applyProtection="1">
      <alignment horizontal="left" vertical="top" wrapText="1" indent="1"/>
      <protection hidden="1"/>
    </xf>
    <xf numFmtId="0" fontId="19" fillId="16" borderId="3" xfId="0" applyFont="1" applyFill="1" applyBorder="1" applyAlignment="1" applyProtection="1">
      <alignment vertical="center"/>
      <protection hidden="1"/>
    </xf>
    <xf numFmtId="0" fontId="1" fillId="16" borderId="4" xfId="0" applyFont="1" applyFill="1" applyBorder="1" applyAlignment="1" applyProtection="1">
      <alignment vertical="center"/>
      <protection hidden="1"/>
    </xf>
    <xf numFmtId="0" fontId="4" fillId="16" borderId="0" xfId="0" applyFont="1" applyFill="1" applyBorder="1" applyAlignment="1" applyProtection="1">
      <alignment horizontal="center" vertical="top" wrapText="1"/>
      <protection hidden="1"/>
    </xf>
    <xf numFmtId="0" fontId="45" fillId="16" borderId="5" xfId="0" applyFont="1" applyFill="1" applyBorder="1" applyAlignment="1" applyProtection="1">
      <alignment horizontal="left" vertical="center" indent="1"/>
      <protection hidden="1"/>
    </xf>
    <xf numFmtId="0" fontId="45" fillId="16" borderId="6" xfId="0" applyFont="1" applyFill="1" applyBorder="1" applyAlignment="1" applyProtection="1">
      <alignment vertical="center"/>
      <protection hidden="1"/>
    </xf>
    <xf numFmtId="165" fontId="45" fillId="16" borderId="1" xfId="0" applyNumberFormat="1" applyFont="1" applyFill="1" applyBorder="1" applyAlignment="1" applyProtection="1">
      <alignment horizontal="center" vertical="center"/>
      <protection hidden="1"/>
    </xf>
    <xf numFmtId="10" fontId="8" fillId="4" borderId="1" xfId="0" applyNumberFormat="1" applyFont="1" applyFill="1" applyBorder="1" applyAlignment="1" applyProtection="1">
      <alignment horizontal="right" vertical="center"/>
      <protection locked="0"/>
    </xf>
    <xf numFmtId="166" fontId="8" fillId="11" borderId="1" xfId="0" applyNumberFormat="1" applyFont="1" applyFill="1" applyBorder="1" applyAlignment="1" applyProtection="1">
      <alignment horizontal="right" vertical="center"/>
      <protection locked="0"/>
    </xf>
    <xf numFmtId="0" fontId="40" fillId="11" borderId="1" xfId="0" applyNumberFormat="1" applyFont="1" applyFill="1" applyBorder="1" applyAlignment="1" applyProtection="1">
      <alignment horizontal="right" vertical="center"/>
      <protection locked="0"/>
    </xf>
    <xf numFmtId="166" fontId="8" fillId="4" borderId="1" xfId="0" applyNumberFormat="1" applyFont="1" applyFill="1" applyBorder="1" applyAlignment="1" applyProtection="1">
      <alignment horizontal="right" vertical="center"/>
      <protection locked="0"/>
    </xf>
    <xf numFmtId="3" fontId="8" fillId="4" borderId="1" xfId="0" applyNumberFormat="1" applyFont="1" applyFill="1" applyBorder="1" applyAlignment="1" applyProtection="1">
      <alignment horizontal="right" vertical="center"/>
      <protection locked="0"/>
    </xf>
    <xf numFmtId="164" fontId="8" fillId="9" borderId="1" xfId="0" applyNumberFormat="1" applyFont="1" applyFill="1" applyBorder="1" applyAlignment="1" applyProtection="1">
      <alignment vertical="center"/>
      <protection locked="0"/>
    </xf>
    <xf numFmtId="0" fontId="1" fillId="16" borderId="1" xfId="0" applyFont="1" applyFill="1" applyBorder="1" applyAlignment="1" applyProtection="1">
      <alignment horizontal="left" vertical="center" indent="1"/>
      <protection locked="0" hidden="1"/>
    </xf>
    <xf numFmtId="0" fontId="27" fillId="9" borderId="0" xfId="2" applyFont="1" applyFill="1" applyAlignment="1" applyProtection="1">
      <alignment horizontal="left" vertical="center" indent="1"/>
    </xf>
    <xf numFmtId="0" fontId="28" fillId="13" borderId="0" xfId="0" applyFont="1" applyFill="1" applyAlignment="1">
      <alignment horizontal="left" vertical="center" indent="1"/>
      <protection hidden="1"/>
    </xf>
    <xf numFmtId="0" fontId="29" fillId="12" borderId="0" xfId="2" applyFont="1" applyFill="1" applyAlignment="1" applyProtection="1">
      <alignment horizontal="left" vertical="center" wrapText="1" indent="1"/>
    </xf>
    <xf numFmtId="0" fontId="58" fillId="7" borderId="7" xfId="0" applyFont="1" applyFill="1" applyBorder="1" applyAlignment="1" applyProtection="1">
      <alignment horizontal="left" vertical="center" wrapText="1" indent="1"/>
      <protection hidden="1"/>
    </xf>
    <xf numFmtId="0" fontId="58" fillId="7" borderId="8" xfId="0" applyFont="1" applyFill="1" applyBorder="1" applyAlignment="1" applyProtection="1">
      <alignment horizontal="left" vertical="center" wrapText="1" indent="1"/>
      <protection hidden="1"/>
    </xf>
    <xf numFmtId="0" fontId="58" fillId="7" borderId="9" xfId="0" applyFont="1" applyFill="1" applyBorder="1" applyAlignment="1" applyProtection="1">
      <alignment horizontal="left" vertical="center" wrapText="1" indent="1"/>
      <protection hidden="1"/>
    </xf>
    <xf numFmtId="3" fontId="31" fillId="2" borderId="0" xfId="0" applyNumberFormat="1" applyFont="1" applyFill="1" applyBorder="1" applyAlignment="1" applyProtection="1">
      <alignment horizontal="left" vertical="center" indent="2"/>
      <protection hidden="1"/>
    </xf>
    <xf numFmtId="3" fontId="31" fillId="0" borderId="0" xfId="3" applyNumberFormat="1" applyFont="1" applyAlignment="1" applyProtection="1">
      <alignment horizontal="left" vertical="center" indent="2"/>
      <protection hidden="1"/>
    </xf>
  </cellXfs>
  <cellStyles count="8">
    <cellStyle name="Euro" xfId="1" xr:uid="{00000000-0005-0000-0000-000000000000}"/>
    <cellStyle name="Followed Hyperlink" xfId="2" builtinId="9"/>
    <cellStyle name="Followed Hyperlink 2" xfId="4" xr:uid="{00000000-0005-0000-0000-000002000000}"/>
    <cellStyle name="Hyperlink" xfId="2" builtinId="8"/>
    <cellStyle name="Hyperlink 2" xfId="5" xr:uid="{00000000-0005-0000-0000-000004000000}"/>
    <cellStyle name="Normal" xfId="0" builtinId="0"/>
    <cellStyle name="Normal 2" xfId="3" xr:uid="{00000000-0005-0000-0000-000006000000}"/>
    <cellStyle name="Percent 2" xfId="6" xr:uid="{00000000-0005-0000-0000-000007000000}"/>
  </cellStyles>
  <dxfs count="5">
    <dxf>
      <font>
        <b val="0"/>
        <i/>
        <condense val="0"/>
        <extend val="0"/>
        <color indexed="18"/>
      </font>
    </dxf>
    <dxf>
      <font>
        <b val="0"/>
        <i/>
        <condense val="0"/>
        <extend val="0"/>
        <color indexed="18"/>
      </font>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0F0F0"/>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66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22" fmlaLink="'1'!$B$15" fmlaRange="'1'!$B$13:$B$14" sel="1" val="0"/>
</file>

<file path=xl/ctrlProps/ctrlProp2.xml><?xml version="1.0" encoding="utf-8"?>
<formControlPr xmlns="http://schemas.microsoft.com/office/spreadsheetml/2009/9/main" objectType="CheckBox" checked="Checked" fmlaLink="$B$6"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26</xdr:row>
      <xdr:rowOff>0</xdr:rowOff>
    </xdr:to>
    <xdr:sp macro="" textlink="">
      <xdr:nvSpPr>
        <xdr:cNvPr id="2" name="Rectangle 1" descr="50%">
          <a:extLst>
            <a:ext uri="{FF2B5EF4-FFF2-40B4-BE49-F238E27FC236}">
              <a16:creationId xmlns:a16="http://schemas.microsoft.com/office/drawing/2014/main" id="{00000000-0008-0000-0000-000002000000}"/>
            </a:ext>
          </a:extLst>
        </xdr:cNvPr>
        <xdr:cNvSpPr>
          <a:spLocks noChangeArrowheads="1"/>
        </xdr:cNvSpPr>
      </xdr:nvSpPr>
      <xdr:spPr bwMode="auto">
        <a:xfrm>
          <a:off x="381000" y="247650"/>
          <a:ext cx="6819900" cy="7467600"/>
        </a:xfrm>
        <a:prstGeom prst="rect">
          <a:avLst/>
        </a:prstGeom>
        <a:noFill/>
        <a:ln w="9525">
          <a:solidFill>
            <a:srgbClr val="91918C"/>
          </a:solidFill>
          <a:miter lim="800000"/>
          <a:headEnd/>
          <a:tailEnd/>
        </a:ln>
        <a:effectLst>
          <a:prstShdw prst="shdw17" dist="17961" dir="2700000">
            <a:srgbClr val="575754"/>
          </a:prstShdw>
        </a:effectLst>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21</xdr:row>
      <xdr:rowOff>0</xdr:rowOff>
    </xdr:from>
    <xdr:to>
      <xdr:col>18</xdr:col>
      <xdr:colOff>0</xdr:colOff>
      <xdr:row>25</xdr:row>
      <xdr:rowOff>0</xdr:rowOff>
    </xdr:to>
    <xdr:grpSp>
      <xdr:nvGrpSpPr>
        <xdr:cNvPr id="3" name="Group 2">
          <a:extLst>
            <a:ext uri="{FF2B5EF4-FFF2-40B4-BE49-F238E27FC236}">
              <a16:creationId xmlns:a16="http://schemas.microsoft.com/office/drawing/2014/main" id="{00000000-0008-0000-0000-000003000000}"/>
            </a:ext>
          </a:extLst>
        </xdr:cNvPr>
        <xdr:cNvGrpSpPr>
          <a:grpSpLocks/>
        </xdr:cNvGrpSpPr>
      </xdr:nvGrpSpPr>
      <xdr:grpSpPr bwMode="auto">
        <a:xfrm>
          <a:off x="561975" y="6477000"/>
          <a:ext cx="6457950" cy="990600"/>
          <a:chOff x="878" y="692"/>
          <a:chExt cx="40" cy="52"/>
        </a:xfrm>
      </xdr:grpSpPr>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10</xdr:row>
      <xdr:rowOff>19050</xdr:rowOff>
    </xdr:to>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561975" y="2762250"/>
          <a:ext cx="6457950" cy="1009650"/>
        </a:xfrm>
        <a:prstGeom prst="rect">
          <a:avLst/>
        </a:prstGeom>
        <a:noFill/>
        <a:ln>
          <a:noFill/>
        </a:ln>
        <a:effectLst>
          <a:prstShdw prst="shdw17" dist="17961" dir="2700000">
            <a:srgbClr val="909090"/>
          </a:prst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Met deze rekentool kunnen IB-ondernemers (betalen inkomstenbelasting over hun winst) berekenen of het in hun situatie voordeliger is om een fiets van de zaak te rijden of een fiets privé. In het model is geen rekening gehouden met verkoopwinst of -verlies. </a:t>
          </a:r>
        </a:p>
      </xdr:txBody>
    </xdr:sp>
    <xdr:clientData/>
  </xdr:twoCellAnchor>
  <xdr:twoCellAnchor>
    <xdr:from>
      <xdr:col>15</xdr:col>
      <xdr:colOff>0</xdr:colOff>
      <xdr:row>18</xdr:row>
      <xdr:rowOff>0</xdr:rowOff>
    </xdr:from>
    <xdr:to>
      <xdr:col>17</xdr:col>
      <xdr:colOff>0</xdr:colOff>
      <xdr:row>19</xdr:row>
      <xdr:rowOff>0</xdr:rowOff>
    </xdr:to>
    <xdr:grpSp>
      <xdr:nvGrpSpPr>
        <xdr:cNvPr id="9" name="Group 9">
          <a:extLst>
            <a:ext uri="{FF2B5EF4-FFF2-40B4-BE49-F238E27FC236}">
              <a16:creationId xmlns:a16="http://schemas.microsoft.com/office/drawing/2014/main" id="{00000000-0008-0000-0000-000009000000}"/>
            </a:ext>
          </a:extLst>
        </xdr:cNvPr>
        <xdr:cNvGrpSpPr>
          <a:grpSpLocks/>
        </xdr:cNvGrpSpPr>
      </xdr:nvGrpSpPr>
      <xdr:grpSpPr bwMode="auto">
        <a:xfrm>
          <a:off x="5505450" y="5734050"/>
          <a:ext cx="971550" cy="247650"/>
          <a:chOff x="878" y="692"/>
          <a:chExt cx="40" cy="52"/>
        </a:xfrm>
      </xdr:grpSpPr>
      <xdr:sp macro="" textlink="">
        <xdr:nvSpPr>
          <xdr:cNvPr id="10" name="Line 10">
            <a:extLst>
              <a:ext uri="{FF2B5EF4-FFF2-40B4-BE49-F238E27FC236}">
                <a16:creationId xmlns:a16="http://schemas.microsoft.com/office/drawing/2014/main" id="{00000000-0008-0000-0000-00000A0000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 name="Line 11">
            <a:extLst>
              <a:ext uri="{FF2B5EF4-FFF2-40B4-BE49-F238E27FC236}">
                <a16:creationId xmlns:a16="http://schemas.microsoft.com/office/drawing/2014/main" id="{00000000-0008-0000-0000-00000B0000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 name="Line 12">
            <a:extLst>
              <a:ext uri="{FF2B5EF4-FFF2-40B4-BE49-F238E27FC236}">
                <a16:creationId xmlns:a16="http://schemas.microsoft.com/office/drawing/2014/main" id="{00000000-0008-0000-0000-00000C0000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 name="Line 13">
            <a:extLst>
              <a:ext uri="{FF2B5EF4-FFF2-40B4-BE49-F238E27FC236}">
                <a16:creationId xmlns:a16="http://schemas.microsoft.com/office/drawing/2014/main" id="{00000000-0008-0000-0000-00000D0000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23</xdr:row>
      <xdr:rowOff>0</xdr:rowOff>
    </xdr:from>
    <xdr:to>
      <xdr:col>17</xdr:col>
      <xdr:colOff>0</xdr:colOff>
      <xdr:row>24</xdr:row>
      <xdr:rowOff>0</xdr:rowOff>
    </xdr:to>
    <xdr:grpSp>
      <xdr:nvGrpSpPr>
        <xdr:cNvPr id="14" name="Group 14">
          <a:extLst>
            <a:ext uri="{FF2B5EF4-FFF2-40B4-BE49-F238E27FC236}">
              <a16:creationId xmlns:a16="http://schemas.microsoft.com/office/drawing/2014/main" id="{00000000-0008-0000-0000-00000E000000}"/>
            </a:ext>
          </a:extLst>
        </xdr:cNvPr>
        <xdr:cNvGrpSpPr>
          <a:grpSpLocks/>
        </xdr:cNvGrpSpPr>
      </xdr:nvGrpSpPr>
      <xdr:grpSpPr bwMode="auto">
        <a:xfrm>
          <a:off x="5505450" y="6972300"/>
          <a:ext cx="971550" cy="247650"/>
          <a:chOff x="878" y="692"/>
          <a:chExt cx="40" cy="52"/>
        </a:xfrm>
      </xdr:grpSpPr>
      <xdr:sp macro="" textlink="">
        <xdr:nvSpPr>
          <xdr:cNvPr id="15" name="Line 15">
            <a:extLst>
              <a:ext uri="{FF2B5EF4-FFF2-40B4-BE49-F238E27FC236}">
                <a16:creationId xmlns:a16="http://schemas.microsoft.com/office/drawing/2014/main" id="{00000000-0008-0000-0000-00000F00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6" name="Line 16">
            <a:extLst>
              <a:ext uri="{FF2B5EF4-FFF2-40B4-BE49-F238E27FC236}">
                <a16:creationId xmlns:a16="http://schemas.microsoft.com/office/drawing/2014/main" id="{00000000-0008-0000-0000-00001000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7" name="Line 17">
            <a:extLst>
              <a:ext uri="{FF2B5EF4-FFF2-40B4-BE49-F238E27FC236}">
                <a16:creationId xmlns:a16="http://schemas.microsoft.com/office/drawing/2014/main" id="{00000000-0008-0000-0000-00001100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18" name="Line 18">
            <a:extLst>
              <a:ext uri="{FF2B5EF4-FFF2-40B4-BE49-F238E27FC236}">
                <a16:creationId xmlns:a16="http://schemas.microsoft.com/office/drawing/2014/main" id="{00000000-0008-0000-0000-00001200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19" name="Group 19">
          <a:extLst>
            <a:ext uri="{FF2B5EF4-FFF2-40B4-BE49-F238E27FC236}">
              <a16:creationId xmlns:a16="http://schemas.microsoft.com/office/drawing/2014/main" id="{00000000-0008-0000-0000-000013000000}"/>
            </a:ext>
          </a:extLst>
        </xdr:cNvPr>
        <xdr:cNvGrpSpPr>
          <a:grpSpLocks/>
        </xdr:cNvGrpSpPr>
      </xdr:nvGrpSpPr>
      <xdr:grpSpPr bwMode="auto">
        <a:xfrm>
          <a:off x="5505450" y="6724650"/>
          <a:ext cx="971550" cy="247650"/>
          <a:chOff x="878" y="692"/>
          <a:chExt cx="40" cy="52"/>
        </a:xfrm>
      </xdr:grpSpPr>
      <xdr:sp macro="" textlink="">
        <xdr:nvSpPr>
          <xdr:cNvPr id="20" name="Line 20">
            <a:extLst>
              <a:ext uri="{FF2B5EF4-FFF2-40B4-BE49-F238E27FC236}">
                <a16:creationId xmlns:a16="http://schemas.microsoft.com/office/drawing/2014/main" id="{00000000-0008-0000-0000-000014000000}"/>
              </a:ext>
            </a:extLst>
          </xdr:cNvPr>
          <xdr:cNvSpPr>
            <a:spLocks noChangeShapeType="1"/>
          </xdr:cNvSpPr>
        </xdr:nvSpPr>
        <xdr:spPr bwMode="auto">
          <a:xfrm>
            <a:off x="878" y="692"/>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 name="Line 21">
            <a:extLst>
              <a:ext uri="{FF2B5EF4-FFF2-40B4-BE49-F238E27FC236}">
                <a16:creationId xmlns:a16="http://schemas.microsoft.com/office/drawing/2014/main" id="{00000000-0008-0000-0000-000015000000}"/>
              </a:ext>
            </a:extLst>
          </xdr:cNvPr>
          <xdr:cNvSpPr>
            <a:spLocks noChangeShapeType="1"/>
          </xdr:cNvSpPr>
        </xdr:nvSpPr>
        <xdr:spPr bwMode="auto">
          <a:xfrm>
            <a:off x="87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2" name="Line 22">
            <a:extLst>
              <a:ext uri="{FF2B5EF4-FFF2-40B4-BE49-F238E27FC236}">
                <a16:creationId xmlns:a16="http://schemas.microsoft.com/office/drawing/2014/main" id="{00000000-0008-0000-0000-000016000000}"/>
              </a:ext>
            </a:extLst>
          </xdr:cNvPr>
          <xdr:cNvSpPr>
            <a:spLocks noChangeShapeType="1"/>
          </xdr:cNvSpPr>
        </xdr:nvSpPr>
        <xdr:spPr bwMode="auto">
          <a:xfrm>
            <a:off x="878" y="744"/>
            <a:ext cx="40" cy="0"/>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3" name="Line 23">
            <a:extLst>
              <a:ext uri="{FF2B5EF4-FFF2-40B4-BE49-F238E27FC236}">
                <a16:creationId xmlns:a16="http://schemas.microsoft.com/office/drawing/2014/main" id="{00000000-0008-0000-0000-000017000000}"/>
              </a:ext>
            </a:extLst>
          </xdr:cNvPr>
          <xdr:cNvSpPr>
            <a:spLocks noChangeShapeType="1"/>
          </xdr:cNvSpPr>
        </xdr:nvSpPr>
        <xdr:spPr bwMode="auto">
          <a:xfrm>
            <a:off x="918" y="692"/>
            <a:ext cx="0" cy="52"/>
          </a:xfrm>
          <a:prstGeom prst="line">
            <a:avLst/>
          </a:prstGeom>
          <a:noFill/>
          <a:ln w="9525">
            <a:solidFill>
              <a:srgbClr val="464646"/>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11430</xdr:colOff>
      <xdr:row>11</xdr:row>
      <xdr:rowOff>3596</xdr:rowOff>
    </xdr:from>
    <xdr:ext cx="155364" cy="221407"/>
    <xdr:sp macro="" textlink="">
      <xdr:nvSpPr>
        <xdr:cNvPr id="24" name="Text Box 24">
          <a:extLst>
            <a:ext uri="{FF2B5EF4-FFF2-40B4-BE49-F238E27FC236}">
              <a16:creationId xmlns:a16="http://schemas.microsoft.com/office/drawing/2014/main" id="{00000000-0008-0000-0000-000018000000}"/>
            </a:ext>
          </a:extLst>
        </xdr:cNvPr>
        <xdr:cNvSpPr txBox="1">
          <a:spLocks noChangeArrowheads="1"/>
        </xdr:cNvSpPr>
      </xdr:nvSpPr>
      <xdr:spPr bwMode="auto">
        <a:xfrm>
          <a:off x="573405" y="4499396"/>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11430</xdr:colOff>
      <xdr:row>5</xdr:row>
      <xdr:rowOff>3596</xdr:rowOff>
    </xdr:from>
    <xdr:ext cx="155364" cy="221407"/>
    <xdr:sp macro="" textlink="">
      <xdr:nvSpPr>
        <xdr:cNvPr id="25" name="Text Box 25">
          <a:extLst>
            <a:ext uri="{FF2B5EF4-FFF2-40B4-BE49-F238E27FC236}">
              <a16:creationId xmlns:a16="http://schemas.microsoft.com/office/drawing/2014/main" id="{00000000-0008-0000-0000-000019000000}"/>
            </a:ext>
          </a:extLst>
        </xdr:cNvPr>
        <xdr:cNvSpPr txBox="1">
          <a:spLocks noChangeArrowheads="1"/>
        </xdr:cNvSpPr>
      </xdr:nvSpPr>
      <xdr:spPr bwMode="auto">
        <a:xfrm>
          <a:off x="573405" y="2518196"/>
          <a:ext cx="155364" cy="221407"/>
        </a:xfrm>
        <a:prstGeom prst="rect">
          <a:avLst/>
        </a:prstGeom>
        <a:solidFill>
          <a:srgbClr val="5F5F5A"/>
        </a:solidFill>
        <a:ln w="9525">
          <a:noFill/>
          <a:miter lim="800000"/>
          <a:headEnd/>
          <a:tailEnd/>
        </a:ln>
        <a:effectLst>
          <a:prstShdw prst="shdw17" dist="17961" dir="2700000">
            <a:srgbClr val="5F5F5A">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12</xdr:row>
      <xdr:rowOff>0</xdr:rowOff>
    </xdr:from>
    <xdr:to>
      <xdr:col>18</xdr:col>
      <xdr:colOff>0</xdr:colOff>
      <xdr:row>17</xdr:row>
      <xdr:rowOff>95250</xdr:rowOff>
    </xdr:to>
    <xdr:sp macro="" textlink="">
      <xdr:nvSpPr>
        <xdr:cNvPr id="26" name="Text Box 26">
          <a:extLst>
            <a:ext uri="{FF2B5EF4-FFF2-40B4-BE49-F238E27FC236}">
              <a16:creationId xmlns:a16="http://schemas.microsoft.com/office/drawing/2014/main" id="{00000000-0008-0000-0000-00001A000000}"/>
            </a:ext>
          </a:extLst>
        </xdr:cNvPr>
        <xdr:cNvSpPr txBox="1">
          <a:spLocks noChangeArrowheads="1"/>
        </xdr:cNvSpPr>
      </xdr:nvSpPr>
      <xdr:spPr bwMode="auto">
        <a:xfrm>
          <a:off x="561975" y="4495800"/>
          <a:ext cx="6457950" cy="1085850"/>
        </a:xfrm>
        <a:prstGeom prst="rect">
          <a:avLst/>
        </a:prstGeom>
        <a:noFill/>
        <a:ln>
          <a:noFill/>
        </a:ln>
        <a:effectLst>
          <a:prstShdw prst="shdw17" dist="17961" dir="2700000">
            <a:srgbClr val="909090"/>
          </a:prst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Vul enkele basisgegevens en de gegevens van de fiets in en de tool berekent wat het voordeligst is: een fiets privé of een fiets van de zaak. Als u een fiets voor 10% of minder per jaar voor privédoeleinden gebruikt, dan bent u verplicht de fiets als bedrijfsvermogen aan te merken. Deze berekening heeft dan geen zin. </a:t>
          </a:r>
        </a:p>
      </xdr:txBody>
    </xdr:sp>
    <xdr:clientData/>
  </xdr:twoCellAnchor>
  <xdr:twoCellAnchor editAs="oneCell">
    <xdr:from>
      <xdr:col>2</xdr:col>
      <xdr:colOff>152400</xdr:colOff>
      <xdr:row>22</xdr:row>
      <xdr:rowOff>9525</xdr:rowOff>
    </xdr:from>
    <xdr:to>
      <xdr:col>4</xdr:col>
      <xdr:colOff>304800</xdr:colOff>
      <xdr:row>22</xdr:row>
      <xdr:rowOff>238125</xdr:rowOff>
    </xdr:to>
    <xdr:pic>
      <xdr:nvPicPr>
        <xdr:cNvPr id="27" name="Picture 27" descr="WWINDIxx_white">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673417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22</xdr:row>
      <xdr:rowOff>9525</xdr:rowOff>
    </xdr:from>
    <xdr:to>
      <xdr:col>16</xdr:col>
      <xdr:colOff>571500</xdr:colOff>
      <xdr:row>22</xdr:row>
      <xdr:rowOff>85725</xdr:rowOff>
    </xdr:to>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6381750" y="6734175"/>
          <a:ext cx="76200" cy="76200"/>
        </a:xfrm>
        <a:prstGeom prst="rect">
          <a:avLst/>
        </a:prstGeom>
        <a:solidFill>
          <a:srgbClr val="464646"/>
        </a:solidFill>
        <a:ln w="9525">
          <a:solidFill>
            <a:srgbClr val="464646"/>
          </a:solidFill>
          <a:miter lim="800000"/>
          <a:headEnd/>
          <a:tailEnd/>
        </a:ln>
      </xdr:spPr>
    </xdr:sp>
    <xdr:clientData/>
  </xdr:twoCellAnchor>
  <xdr:twoCellAnchor>
    <xdr:from>
      <xdr:col>16</xdr:col>
      <xdr:colOff>495300</xdr:colOff>
      <xdr:row>23</xdr:row>
      <xdr:rowOff>9525</xdr:rowOff>
    </xdr:from>
    <xdr:to>
      <xdr:col>16</xdr:col>
      <xdr:colOff>571500</xdr:colOff>
      <xdr:row>23</xdr:row>
      <xdr:rowOff>85725</xdr:rowOff>
    </xdr:to>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6381750" y="6981825"/>
          <a:ext cx="76200" cy="76200"/>
        </a:xfrm>
        <a:prstGeom prst="rect">
          <a:avLst/>
        </a:prstGeom>
        <a:solidFill>
          <a:srgbClr val="464646"/>
        </a:solidFill>
        <a:ln w="9525">
          <a:solidFill>
            <a:srgbClr val="464646"/>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30" name="Picture 30" descr="WWINIDTL">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495300"/>
          <a:ext cx="64579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30</xdr:row>
      <xdr:rowOff>0</xdr:rowOff>
    </xdr:from>
    <xdr:to>
      <xdr:col>11</xdr:col>
      <xdr:colOff>0</xdr:colOff>
      <xdr:row>30</xdr:row>
      <xdr:rowOff>0</xdr:rowOff>
    </xdr:to>
    <xdr:sp macro="" textlink="">
      <xdr:nvSpPr>
        <xdr:cNvPr id="1097" name="Text Box 73">
          <a:extLst>
            <a:ext uri="{FF2B5EF4-FFF2-40B4-BE49-F238E27FC236}">
              <a16:creationId xmlns:a16="http://schemas.microsoft.com/office/drawing/2014/main" id="{00000000-0008-0000-0100-000049040000}"/>
            </a:ext>
          </a:extLst>
        </xdr:cNvPr>
        <xdr:cNvSpPr txBox="1">
          <a:spLocks noChangeArrowheads="1"/>
        </xdr:cNvSpPr>
      </xdr:nvSpPr>
      <xdr:spPr bwMode="auto">
        <a:xfrm>
          <a:off x="7972425" y="6657975"/>
          <a:ext cx="1524000" cy="0"/>
        </a:xfrm>
        <a:prstGeom prst="rect">
          <a:avLst/>
        </a:prstGeom>
        <a:noFill/>
        <a:ln w="9525" cap="rnd">
          <a:noFill/>
          <a:prstDash val="sysDot"/>
          <a:miter lim="800000"/>
          <a:headEnd/>
          <a:tailEnd/>
        </a:ln>
        <a:effectLst/>
      </xdr:spPr>
      <xdr:txBody>
        <a:bodyPr vertOverflow="clip" wrap="square" lIns="45720" tIns="18288" rIns="0" bIns="0" anchor="t" upright="1"/>
        <a:lstStyle/>
        <a:p>
          <a:pPr algn="l" rtl="0">
            <a:defRPr sz="1000"/>
          </a:pPr>
          <a:r>
            <a:rPr lang="nl-NL" sz="800" b="0" i="0" u="none" strike="noStrike" baseline="0">
              <a:solidFill>
                <a:srgbClr val="C0C0C0"/>
              </a:solidFill>
              <a:latin typeface="Wingdings"/>
            </a:rPr>
            <a:t>u</a:t>
          </a:r>
          <a:r>
            <a:rPr lang="nl-NL" sz="900" b="0" i="0" u="none" strike="noStrike" baseline="0">
              <a:solidFill>
                <a:srgbClr val="000000"/>
              </a:solidFill>
              <a:latin typeface="tahoma"/>
              <a:cs typeface="tahoma"/>
            </a:rPr>
            <a:t> </a:t>
          </a:r>
          <a:r>
            <a:rPr lang="nl-NL" sz="800" b="1" i="0" u="none" strike="noStrike" baseline="0">
              <a:solidFill>
                <a:srgbClr val="C0C0C0"/>
              </a:solidFill>
              <a:latin typeface="Tahoma"/>
              <a:cs typeface="Tahoma"/>
            </a:rPr>
            <a:t>D</a:t>
          </a:r>
          <a:r>
            <a:rPr lang="nl-NL" sz="800" b="0" i="0" u="none" strike="noStrike" baseline="0">
              <a:solidFill>
                <a:srgbClr val="C0C0C0"/>
              </a:solidFill>
              <a:latin typeface="Tahoma"/>
              <a:cs typeface="Tahoma"/>
            </a:rPr>
            <a:t>eze berekende uitkomsten zijn gebaseerd op ervaringscijfers en kunnen in de praktijk natuurlijk afwijken.</a:t>
          </a:r>
          <a:endParaRPr lang="nl-NL"/>
        </a:p>
      </xdr:txBody>
    </xdr:sp>
    <xdr:clientData/>
  </xdr:twoCellAnchor>
  <xdr:oneCellAnchor>
    <xdr:from>
      <xdr:col>2</xdr:col>
      <xdr:colOff>11430</xdr:colOff>
      <xdr:row>1</xdr:row>
      <xdr:rowOff>79796</xdr:rowOff>
    </xdr:from>
    <xdr:ext cx="155364" cy="221407"/>
    <xdr:sp macro="" textlink="">
      <xdr:nvSpPr>
        <xdr:cNvPr id="1155" name="Text Box 131">
          <a:extLst>
            <a:ext uri="{FF2B5EF4-FFF2-40B4-BE49-F238E27FC236}">
              <a16:creationId xmlns:a16="http://schemas.microsoft.com/office/drawing/2014/main" id="{00000000-0008-0000-0100-000083040000}"/>
            </a:ext>
          </a:extLst>
        </xdr:cNvPr>
        <xdr:cNvSpPr txBox="1">
          <a:spLocks noChangeArrowheads="1"/>
        </xdr:cNvSpPr>
      </xdr:nvSpPr>
      <xdr:spPr bwMode="auto">
        <a:xfrm>
          <a:off x="392430" y="308396"/>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7</xdr:col>
      <xdr:colOff>0</xdr:colOff>
      <xdr:row>2</xdr:row>
      <xdr:rowOff>28575</xdr:rowOff>
    </xdr:from>
    <xdr:to>
      <xdr:col>11</xdr:col>
      <xdr:colOff>2899</xdr:colOff>
      <xdr:row>2</xdr:row>
      <xdr:rowOff>161925</xdr:rowOff>
    </xdr:to>
    <xdr:sp macro="" textlink="">
      <xdr:nvSpPr>
        <xdr:cNvPr id="1157" name="Text Box 133">
          <a:extLst>
            <a:ext uri="{FF2B5EF4-FFF2-40B4-BE49-F238E27FC236}">
              <a16:creationId xmlns:a16="http://schemas.microsoft.com/office/drawing/2014/main" id="{00000000-0008-0000-0100-000085040000}"/>
            </a:ext>
          </a:extLst>
        </xdr:cNvPr>
        <xdr:cNvSpPr txBox="1">
          <a:spLocks noChangeArrowheads="1"/>
        </xdr:cNvSpPr>
      </xdr:nvSpPr>
      <xdr:spPr bwMode="auto">
        <a:xfrm>
          <a:off x="7210425" y="638175"/>
          <a:ext cx="1524000" cy="133350"/>
        </a:xfrm>
        <a:prstGeom prst="rect">
          <a:avLst/>
        </a:prstGeom>
        <a:solidFill>
          <a:srgbClr val="9B9B95"/>
        </a:solidFill>
        <a:ln w="9525">
          <a:noFill/>
          <a:miter lim="800000"/>
          <a:headEnd/>
          <a:tailEnd/>
        </a:ln>
        <a:effectLst>
          <a:prstShdw prst="shdw17" dist="17961" dir="2700000">
            <a:srgbClr val="9B9B95">
              <a:gamma/>
              <a:shade val="60000"/>
              <a:invGamma/>
            </a:srgbClr>
          </a:prstShdw>
        </a:effec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mc:AlternateContent xmlns:mc="http://schemas.openxmlformats.org/markup-compatibility/2006">
    <mc:Choice xmlns:a14="http://schemas.microsoft.com/office/drawing/2010/main" Requires="a14">
      <xdr:twoCellAnchor editAs="oneCell">
        <xdr:from>
          <xdr:col>2</xdr:col>
          <xdr:colOff>542925</xdr:colOff>
          <xdr:row>14</xdr:row>
          <xdr:rowOff>76200</xdr:rowOff>
        </xdr:from>
        <xdr:to>
          <xdr:col>2</xdr:col>
          <xdr:colOff>2447925</xdr:colOff>
          <xdr:row>14</xdr:row>
          <xdr:rowOff>304800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1240B29-F687-4F45-9708-019B960494DF}">
                <a14:hiddenLine w="9525" cap="rnd">
                  <a:noFill/>
                  <a:prstDash val="sysDot"/>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0</xdr:rowOff>
        </xdr:from>
        <xdr:to>
          <xdr:col>6</xdr:col>
          <xdr:colOff>47625</xdr:colOff>
          <xdr:row>7</xdr:row>
          <xdr:rowOff>28575</xdr:rowOff>
        </xdr:to>
        <xdr:sp macro="" textlink="">
          <xdr:nvSpPr>
            <xdr:cNvPr id="1186" name="Check Box 162" descr="recht op btw-aftrek"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EB0505"/>
                  </a:solidFill>
                </a14:hiddenFill>
              </a:ext>
              <a:ext uri="{91240B29-F687-4F45-9708-019B960494DF}">
                <a14:hiddenLine w="9525" cap="rnd">
                  <a:solidFill>
                    <a:srgbClr val="00FFFF"/>
                  </a:solidFill>
                  <a:prstDash val="sysDot"/>
                  <a:miter lim="800000"/>
                  <a:headEnd/>
                  <a:tailEnd/>
                </a14:hiddenLine>
              </a:ext>
            </a:extLst>
          </xdr:spPr>
        </xdr:sp>
        <xdr:clientData/>
      </xdr:twoCellAnchor>
    </mc:Choice>
    <mc:Fallback/>
  </mc:AlternateContent>
  <xdr:twoCellAnchor>
    <xdr:from>
      <xdr:col>3</xdr:col>
      <xdr:colOff>859047</xdr:colOff>
      <xdr:row>35</xdr:row>
      <xdr:rowOff>100641</xdr:rowOff>
    </xdr:from>
    <xdr:to>
      <xdr:col>4</xdr:col>
      <xdr:colOff>1</xdr:colOff>
      <xdr:row>35</xdr:row>
      <xdr:rowOff>100641</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bwMode="auto">
        <a:xfrm flipH="1">
          <a:off x="5431047" y="7231811"/>
          <a:ext cx="190501" cy="0"/>
        </a:xfrm>
        <a:prstGeom prst="line">
          <a:avLst/>
        </a:prstGeom>
        <a:ln>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860484</xdr:colOff>
      <xdr:row>36</xdr:row>
      <xdr:rowOff>109267</xdr:rowOff>
    </xdr:from>
    <xdr:to>
      <xdr:col>4</xdr:col>
      <xdr:colOff>1438</xdr:colOff>
      <xdr:row>36</xdr:row>
      <xdr:rowOff>109267</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bwMode="auto">
        <a:xfrm flipH="1">
          <a:off x="5432484" y="7441720"/>
          <a:ext cx="190501" cy="0"/>
        </a:xfrm>
        <a:prstGeom prst="line">
          <a:avLst/>
        </a:prstGeom>
        <a:ln>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859038</xdr:colOff>
      <xdr:row>41</xdr:row>
      <xdr:rowOff>118614</xdr:rowOff>
    </xdr:from>
    <xdr:to>
      <xdr:col>4</xdr:col>
      <xdr:colOff>1789</xdr:colOff>
      <xdr:row>41</xdr:row>
      <xdr:rowOff>118614</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bwMode="auto">
        <a:xfrm flipH="1">
          <a:off x="5431038" y="8054916"/>
          <a:ext cx="190501" cy="0"/>
        </a:xfrm>
        <a:prstGeom prst="line">
          <a:avLst/>
        </a:prstGeom>
        <a:ln>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860475</xdr:colOff>
      <xdr:row>42</xdr:row>
      <xdr:rowOff>127240</xdr:rowOff>
    </xdr:from>
    <xdr:to>
      <xdr:col>4</xdr:col>
      <xdr:colOff>1429</xdr:colOff>
      <xdr:row>42</xdr:row>
      <xdr:rowOff>127240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bwMode="auto">
        <a:xfrm flipH="1">
          <a:off x="5432475" y="8264825"/>
          <a:ext cx="190501" cy="0"/>
        </a:xfrm>
        <a:prstGeom prst="line">
          <a:avLst/>
        </a:prstGeom>
        <a:ln>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864078</xdr:colOff>
      <xdr:row>50</xdr:row>
      <xdr:rowOff>109264</xdr:rowOff>
    </xdr:from>
    <xdr:to>
      <xdr:col>4</xdr:col>
      <xdr:colOff>5032</xdr:colOff>
      <xdr:row>50</xdr:row>
      <xdr:rowOff>109264</xdr:rowOff>
    </xdr:to>
    <xdr:cxnSp macro="">
      <xdr:nvCxnSpPr>
        <xdr:cNvPr id="16" name="Straight Connector 15">
          <a:extLst>
            <a:ext uri="{FF2B5EF4-FFF2-40B4-BE49-F238E27FC236}">
              <a16:creationId xmlns:a16="http://schemas.microsoft.com/office/drawing/2014/main" id="{00000000-0008-0000-0100-000010000000}"/>
            </a:ext>
          </a:extLst>
        </xdr:cNvPr>
        <xdr:cNvCxnSpPr/>
      </xdr:nvCxnSpPr>
      <xdr:spPr bwMode="auto">
        <a:xfrm flipH="1">
          <a:off x="5436078" y="8839915"/>
          <a:ext cx="190501" cy="0"/>
        </a:xfrm>
        <a:prstGeom prst="line">
          <a:avLst/>
        </a:prstGeom>
        <a:ln>
          <a:solidFill>
            <a:schemeClr val="bg1">
              <a:lumMod val="65000"/>
            </a:schemeClr>
          </a:solidFill>
          <a:headEnd type="triangle" w="sm"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859047</xdr:colOff>
      <xdr:row>35</xdr:row>
      <xdr:rowOff>100641</xdr:rowOff>
    </xdr:from>
    <xdr:to>
      <xdr:col>3</xdr:col>
      <xdr:colOff>866236</xdr:colOff>
      <xdr:row>50</xdr:row>
      <xdr:rowOff>111424</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bwMode="auto">
        <a:xfrm>
          <a:off x="5431047" y="7231811"/>
          <a:ext cx="7189" cy="1610264"/>
        </a:xfrm>
        <a:prstGeom prst="line">
          <a:avLst/>
        </a:prstGeom>
        <a:ln>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xdr:row>
      <xdr:rowOff>28575</xdr:rowOff>
    </xdr:from>
    <xdr:to>
      <xdr:col>11</xdr:col>
      <xdr:colOff>0</xdr:colOff>
      <xdr:row>2</xdr:row>
      <xdr:rowOff>161925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21995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76200</xdr:rowOff>
    </xdr:from>
    <xdr:ext cx="155364" cy="221407"/>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00050" y="276225"/>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4</xdr:col>
      <xdr:colOff>590550</xdr:colOff>
      <xdr:row>2</xdr:row>
      <xdr:rowOff>180975</xdr:rowOff>
    </xdr:from>
    <xdr:to>
      <xdr:col>4</xdr:col>
      <xdr:colOff>1143000</xdr:colOff>
      <xdr:row>3</xdr:row>
      <xdr:rowOff>133350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5800725" y="762000"/>
          <a:ext cx="552450" cy="152400"/>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cs typeface="tahoma"/>
            </a:rPr>
            <a:t> </a:t>
          </a:r>
          <a:r>
            <a:rPr lang="nl-NL" sz="800" b="0" i="0" u="none" strike="noStrike" baseline="0">
              <a:solidFill>
                <a:srgbClr val="FFFFFF"/>
              </a:solidFill>
              <a:latin typeface="Wingdings 3"/>
              <a:cs typeface="tahoma"/>
            </a:rPr>
            <a:t>È</a:t>
          </a:r>
          <a:endParaRPr lang="nl-NL" sz="800" b="0" i="0" u="none" strike="noStrike" baseline="0">
            <a:solidFill>
              <a:srgbClr val="FFFFFF"/>
            </a:solidFill>
            <a:latin typeface="Wingdings 3"/>
          </a:endParaRPr>
        </a:p>
      </xdr:txBody>
    </xdr:sp>
    <xdr:clientData fPrintsWithSheet="0"/>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010000">
                <a:gamma/>
                <a:tint val="0"/>
                <a:invGamma/>
              </a:srgbClr>
            </a:gs>
            <a:gs pos="100000">
              <a:srgbClr val="010000"/>
            </a:gs>
          </a:gsLst>
          <a:lin ang="5400000" scaled="1"/>
        </a:gradFill>
        <a:ln w="9525" cap="rnd" cmpd="sng" algn="ctr">
          <a:no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010000">
                <a:gamma/>
                <a:tint val="0"/>
                <a:invGamma/>
              </a:srgbClr>
            </a:gs>
            <a:gs pos="100000">
              <a:srgbClr val="010000"/>
            </a:gs>
          </a:gsLst>
          <a:lin ang="5400000" scaled="1"/>
        </a:gradFill>
        <a:ln w="9525" cap="rnd" cmpd="sng" algn="ctr">
          <a:no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47"/>
  <sheetViews>
    <sheetView showGridLines="0" showRowColHeaders="0" tabSelected="1" zoomScaleNormal="100" workbookViewId="0"/>
  </sheetViews>
  <sheetFormatPr defaultColWidth="5.7109375" defaultRowHeight="20.100000000000001" customHeight="1" x14ac:dyDescent="0.15"/>
  <cols>
    <col min="1" max="1" width="5.7109375" style="40" customWidth="1"/>
    <col min="2" max="2" width="2.7109375" style="40" customWidth="1"/>
    <col min="3" max="3" width="4.140625" style="40" customWidth="1"/>
    <col min="4" max="4" width="7.140625" style="40" customWidth="1"/>
    <col min="5" max="16" width="5.7109375" style="40" customWidth="1"/>
    <col min="17" max="17" width="8.85546875" style="40" customWidth="1"/>
    <col min="18" max="18" width="8.140625" style="40" customWidth="1"/>
    <col min="19" max="19" width="2.7109375" style="40" customWidth="1"/>
    <col min="20" max="23" width="5.7109375" style="40" customWidth="1"/>
    <col min="24" max="24" width="7.42578125" style="40" customWidth="1"/>
    <col min="25" max="27" width="5.7109375" style="40" customWidth="1"/>
    <col min="28" max="28" width="8.42578125" style="40" customWidth="1"/>
    <col min="29" max="16384" width="5.7109375" style="40"/>
  </cols>
  <sheetData>
    <row r="1" spans="1:43" ht="20.100000000000001" customHeight="1"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row>
    <row r="2" spans="1:43" ht="20.100000000000001" customHeight="1" x14ac:dyDescent="0.15">
      <c r="A2" s="39"/>
      <c r="B2"/>
      <c r="C2"/>
      <c r="D2"/>
      <c r="E2"/>
      <c r="F2"/>
      <c r="G2"/>
      <c r="H2"/>
      <c r="I2"/>
      <c r="J2"/>
      <c r="K2"/>
      <c r="L2"/>
      <c r="M2"/>
      <c r="N2"/>
      <c r="O2"/>
      <c r="P2"/>
      <c r="Q2"/>
      <c r="R2"/>
      <c r="S2"/>
      <c r="T2" s="39"/>
      <c r="U2" s="39"/>
      <c r="V2" s="39"/>
      <c r="W2" s="39"/>
      <c r="X2" s="39"/>
      <c r="Y2" s="39"/>
      <c r="Z2" s="39"/>
      <c r="AA2" s="39"/>
      <c r="AB2" s="39"/>
      <c r="AC2" s="39"/>
      <c r="AD2" s="39"/>
      <c r="AE2" s="39"/>
      <c r="AF2" s="39"/>
      <c r="AG2" s="39"/>
      <c r="AH2" s="39"/>
      <c r="AI2" s="39"/>
      <c r="AJ2" s="39"/>
      <c r="AK2" s="39"/>
      <c r="AL2" s="39"/>
      <c r="AM2" s="39"/>
      <c r="AN2" s="39"/>
      <c r="AO2" s="39"/>
      <c r="AP2" s="39"/>
      <c r="AQ2" s="39"/>
    </row>
    <row r="3" spans="1:43" ht="120" customHeight="1" x14ac:dyDescent="0.15">
      <c r="A3" s="39"/>
      <c r="B3"/>
      <c r="C3"/>
      <c r="D3"/>
      <c r="E3"/>
      <c r="F3"/>
      <c r="G3"/>
      <c r="H3"/>
      <c r="I3"/>
      <c r="J3"/>
      <c r="K3"/>
      <c r="L3"/>
      <c r="M3"/>
      <c r="N3"/>
      <c r="O3"/>
      <c r="P3"/>
      <c r="Q3"/>
      <c r="R3"/>
      <c r="S3"/>
      <c r="T3" s="39"/>
      <c r="U3" s="39"/>
      <c r="V3" s="39"/>
      <c r="W3" s="39"/>
      <c r="X3" s="39"/>
      <c r="Y3" s="39"/>
      <c r="Z3" s="39"/>
      <c r="AA3" s="39"/>
      <c r="AB3" s="39"/>
      <c r="AC3" s="39"/>
      <c r="AD3" s="39"/>
      <c r="AE3" s="39"/>
      <c r="AF3" s="39"/>
      <c r="AG3" s="39"/>
      <c r="AH3" s="39"/>
      <c r="AI3" s="39"/>
      <c r="AJ3" s="39"/>
      <c r="AK3" s="39"/>
      <c r="AL3" s="39"/>
      <c r="AM3" s="39"/>
      <c r="AN3" s="39"/>
      <c r="AO3" s="39"/>
      <c r="AP3" s="39"/>
      <c r="AQ3" s="39"/>
    </row>
    <row r="4" spans="1:43" ht="20.100000000000001" customHeight="1" x14ac:dyDescent="0.15">
      <c r="A4" s="39"/>
      <c r="B4"/>
      <c r="C4"/>
      <c r="D4"/>
      <c r="E4"/>
      <c r="F4"/>
      <c r="G4"/>
      <c r="H4"/>
      <c r="I4"/>
      <c r="J4"/>
      <c r="K4"/>
      <c r="L4"/>
      <c r="M4"/>
      <c r="N4"/>
      <c r="O4"/>
      <c r="P4"/>
      <c r="Q4"/>
      <c r="R4" s="41" t="s">
        <v>75</v>
      </c>
      <c r="S4"/>
      <c r="T4" s="39"/>
      <c r="U4" s="39"/>
      <c r="V4" s="39"/>
      <c r="W4" s="39"/>
      <c r="X4" s="39"/>
      <c r="Y4" s="39"/>
      <c r="Z4" s="39"/>
      <c r="AA4" s="39"/>
      <c r="AB4" s="39"/>
      <c r="AC4" s="39"/>
      <c r="AD4" s="39"/>
      <c r="AE4" s="39"/>
      <c r="AF4" s="39"/>
      <c r="AG4" s="39"/>
      <c r="AH4" s="39"/>
      <c r="AI4" s="39"/>
      <c r="AJ4" s="39"/>
      <c r="AK4" s="39"/>
      <c r="AL4" s="39"/>
      <c r="AM4" s="39"/>
      <c r="AN4" s="39"/>
      <c r="AO4" s="39"/>
      <c r="AP4" s="39"/>
      <c r="AQ4" s="39"/>
    </row>
    <row r="5" spans="1:43" ht="20.100000000000001" customHeight="1" x14ac:dyDescent="0.15">
      <c r="A5" s="39"/>
      <c r="B5"/>
      <c r="C5"/>
      <c r="D5"/>
      <c r="E5"/>
      <c r="F5"/>
      <c r="G5"/>
      <c r="H5"/>
      <c r="I5"/>
      <c r="J5"/>
      <c r="K5"/>
      <c r="L5"/>
      <c r="M5"/>
      <c r="N5"/>
      <c r="O5"/>
      <c r="P5"/>
      <c r="Q5"/>
      <c r="R5"/>
      <c r="S5"/>
      <c r="T5" s="39"/>
      <c r="U5" s="39"/>
      <c r="V5" s="39"/>
      <c r="W5" s="39"/>
      <c r="X5" s="39"/>
      <c r="Y5" s="39"/>
      <c r="Z5" s="39"/>
      <c r="AA5" s="39"/>
      <c r="AB5" s="39"/>
      <c r="AC5" s="39"/>
      <c r="AD5" s="39"/>
      <c r="AE5" s="39"/>
      <c r="AF5" s="39"/>
      <c r="AG5" s="39"/>
      <c r="AH5" s="39"/>
      <c r="AI5" s="39"/>
      <c r="AJ5" s="39"/>
      <c r="AK5" s="39"/>
      <c r="AL5" s="39"/>
      <c r="AM5" s="39"/>
      <c r="AN5" s="39"/>
      <c r="AO5" s="39"/>
      <c r="AP5" s="39"/>
      <c r="AQ5" s="39"/>
    </row>
    <row r="6" spans="1:43" ht="20.100000000000001" customHeight="1" x14ac:dyDescent="0.15">
      <c r="A6" s="39"/>
      <c r="B6"/>
      <c r="C6" s="42"/>
      <c r="D6" s="43" t="s">
        <v>49</v>
      </c>
      <c r="E6"/>
      <c r="F6"/>
      <c r="G6"/>
      <c r="H6"/>
      <c r="I6"/>
      <c r="J6"/>
      <c r="K6"/>
      <c r="L6"/>
      <c r="M6"/>
      <c r="N6"/>
      <c r="O6"/>
      <c r="P6"/>
      <c r="Q6"/>
      <c r="R6"/>
      <c r="S6"/>
      <c r="T6" s="39"/>
      <c r="U6" s="39"/>
      <c r="V6" s="39"/>
      <c r="W6" s="39"/>
      <c r="X6" s="39"/>
      <c r="Y6" s="39"/>
      <c r="Z6" s="39"/>
      <c r="AA6" s="39"/>
      <c r="AB6" s="39"/>
      <c r="AC6" s="39"/>
      <c r="AD6" s="39"/>
      <c r="AE6" s="39"/>
      <c r="AF6" s="39"/>
      <c r="AG6" s="39"/>
      <c r="AH6" s="39"/>
      <c r="AI6" s="39"/>
      <c r="AJ6" s="39"/>
      <c r="AK6" s="39"/>
      <c r="AL6" s="39"/>
      <c r="AM6" s="39"/>
      <c r="AN6" s="39"/>
      <c r="AO6" s="39"/>
      <c r="AP6" s="39"/>
      <c r="AQ6" s="39"/>
    </row>
    <row r="7" spans="1:43" ht="20.100000000000001" customHeight="1" x14ac:dyDescent="0.15">
      <c r="A7" s="39"/>
      <c r="B7"/>
      <c r="C7"/>
      <c r="D7"/>
      <c r="E7"/>
      <c r="F7"/>
      <c r="G7"/>
      <c r="H7"/>
      <c r="I7"/>
      <c r="J7"/>
      <c r="K7"/>
      <c r="L7"/>
      <c r="M7"/>
      <c r="N7"/>
      <c r="O7"/>
      <c r="P7"/>
      <c r="Q7"/>
      <c r="R7"/>
      <c r="S7"/>
      <c r="T7" s="39"/>
      <c r="U7" s="39"/>
      <c r="V7" s="39"/>
      <c r="W7" s="39"/>
      <c r="X7" s="39"/>
      <c r="Y7" s="39"/>
      <c r="Z7" s="39"/>
      <c r="AA7" s="39"/>
      <c r="AB7" s="39"/>
      <c r="AC7" s="39"/>
      <c r="AD7" s="39"/>
      <c r="AE7" s="39"/>
      <c r="AF7" s="39"/>
      <c r="AG7" s="39"/>
      <c r="AH7" s="39"/>
      <c r="AI7" s="39"/>
      <c r="AJ7" s="39"/>
      <c r="AK7" s="39"/>
      <c r="AL7" s="39"/>
      <c r="AM7" s="39"/>
      <c r="AN7" s="39"/>
      <c r="AO7" s="39"/>
      <c r="AP7" s="39"/>
      <c r="AQ7" s="39"/>
    </row>
    <row r="8" spans="1:43" ht="20.100000000000001" customHeight="1" x14ac:dyDescent="0.15">
      <c r="A8" s="39"/>
      <c r="B8"/>
      <c r="C8"/>
      <c r="D8"/>
      <c r="E8"/>
      <c r="F8"/>
      <c r="G8"/>
      <c r="H8"/>
      <c r="I8"/>
      <c r="J8"/>
      <c r="K8"/>
      <c r="L8"/>
      <c r="M8"/>
      <c r="N8"/>
      <c r="O8"/>
      <c r="P8"/>
      <c r="Q8"/>
      <c r="R8"/>
      <c r="S8"/>
      <c r="T8" s="39"/>
      <c r="U8" s="39"/>
      <c r="V8" s="39"/>
      <c r="W8" s="39"/>
      <c r="X8" s="39"/>
      <c r="Y8" s="39"/>
      <c r="Z8" s="39"/>
      <c r="AA8" s="39"/>
      <c r="AB8" s="39"/>
      <c r="AC8" s="39"/>
      <c r="AD8" s="39"/>
      <c r="AE8" s="39"/>
      <c r="AF8" s="39"/>
      <c r="AG8" s="39"/>
      <c r="AH8" s="39"/>
      <c r="AI8" s="39"/>
      <c r="AJ8" s="39"/>
      <c r="AK8" s="39"/>
      <c r="AL8" s="39"/>
      <c r="AM8" s="39"/>
      <c r="AN8" s="39"/>
      <c r="AO8" s="39"/>
      <c r="AP8" s="39"/>
      <c r="AQ8" s="39"/>
    </row>
    <row r="9" spans="1:43" ht="20.100000000000001" customHeight="1" x14ac:dyDescent="0.15">
      <c r="A9" s="39"/>
      <c r="B9"/>
      <c r="C9"/>
      <c r="D9"/>
      <c r="E9"/>
      <c r="F9"/>
      <c r="G9"/>
      <c r="H9"/>
      <c r="I9"/>
      <c r="J9"/>
      <c r="K9"/>
      <c r="L9"/>
      <c r="M9"/>
      <c r="N9"/>
      <c r="O9"/>
      <c r="P9"/>
      <c r="Q9"/>
      <c r="R9"/>
      <c r="S9"/>
      <c r="T9" s="39"/>
      <c r="U9" s="39"/>
      <c r="V9" s="39"/>
      <c r="W9" s="39"/>
      <c r="X9" s="39"/>
      <c r="Y9" s="39"/>
      <c r="Z9" s="39"/>
      <c r="AA9" s="39"/>
      <c r="AB9" s="39"/>
      <c r="AC9" s="39"/>
      <c r="AD9" s="39"/>
      <c r="AE9" s="39"/>
      <c r="AF9" s="39"/>
      <c r="AG9" s="39"/>
      <c r="AH9" s="39"/>
      <c r="AI9" s="39"/>
      <c r="AJ9" s="39"/>
      <c r="AK9" s="39"/>
      <c r="AL9" s="39"/>
      <c r="AM9" s="39"/>
      <c r="AN9" s="39"/>
      <c r="AO9" s="39"/>
      <c r="AP9" s="39"/>
      <c r="AQ9" s="39"/>
    </row>
    <row r="10" spans="1:43" ht="20.100000000000001" customHeight="1" x14ac:dyDescent="0.15">
      <c r="A10" s="39"/>
      <c r="B10"/>
      <c r="C10"/>
      <c r="D10"/>
      <c r="E10"/>
      <c r="F10"/>
      <c r="G10"/>
      <c r="H10"/>
      <c r="I10"/>
      <c r="J10"/>
      <c r="K10"/>
      <c r="L10"/>
      <c r="M10"/>
      <c r="N10"/>
      <c r="O10"/>
      <c r="P10"/>
      <c r="Q10"/>
      <c r="R10"/>
      <c r="S10"/>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row>
    <row r="11" spans="1:43" ht="20.100000000000001" customHeight="1" x14ac:dyDescent="0.15">
      <c r="A11" s="39"/>
      <c r="B11"/>
      <c r="C11"/>
      <c r="D11"/>
      <c r="E11"/>
      <c r="F11"/>
      <c r="G11"/>
      <c r="H11"/>
      <c r="I11"/>
      <c r="J11"/>
      <c r="K11"/>
      <c r="L11"/>
      <c r="M11"/>
      <c r="N11"/>
      <c r="O11"/>
      <c r="P11"/>
      <c r="Q11"/>
      <c r="R11"/>
      <c r="S11"/>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row>
    <row r="12" spans="1:43" ht="20.100000000000001" customHeight="1" x14ac:dyDescent="0.15">
      <c r="A12" s="39"/>
      <c r="B12"/>
      <c r="C12" s="44"/>
      <c r="D12" s="45" t="s">
        <v>5</v>
      </c>
      <c r="E12"/>
      <c r="F12"/>
      <c r="G12"/>
      <c r="H12"/>
      <c r="I12"/>
      <c r="J12"/>
      <c r="K12"/>
      <c r="L12"/>
      <c r="M12"/>
      <c r="N12"/>
      <c r="O12"/>
      <c r="P12"/>
      <c r="Q12"/>
      <c r="R12"/>
      <c r="S12"/>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row>
    <row r="13" spans="1:43" ht="20.100000000000001" customHeight="1" x14ac:dyDescent="0.15">
      <c r="A13" s="39"/>
      <c r="B13"/>
      <c r="C13" s="46"/>
      <c r="D13"/>
      <c r="E13"/>
      <c r="F13"/>
      <c r="G13"/>
      <c r="H13"/>
      <c r="I13"/>
      <c r="J13"/>
      <c r="K13"/>
      <c r="L13"/>
      <c r="M13"/>
      <c r="N13"/>
      <c r="O13"/>
      <c r="P13"/>
      <c r="Q13"/>
      <c r="R13"/>
      <c r="S13"/>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row>
    <row r="14" spans="1:43" ht="20.100000000000001" customHeight="1" x14ac:dyDescent="0.15">
      <c r="A14" s="39"/>
      <c r="B14"/>
      <c r="C14"/>
      <c r="D14"/>
      <c r="E14"/>
      <c r="F14"/>
      <c r="G14"/>
      <c r="H14"/>
      <c r="I14"/>
      <c r="J14"/>
      <c r="K14"/>
      <c r="L14"/>
      <c r="M14"/>
      <c r="N14"/>
      <c r="O14"/>
      <c r="P14"/>
      <c r="Q14"/>
      <c r="R14"/>
      <c r="S14"/>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row>
    <row r="15" spans="1:43" ht="20.100000000000001" customHeight="1" x14ac:dyDescent="0.15">
      <c r="A15" s="39"/>
      <c r="B15"/>
      <c r="C15"/>
      <c r="D15"/>
      <c r="E15"/>
      <c r="F15"/>
      <c r="G15"/>
      <c r="H15"/>
      <c r="I15"/>
      <c r="J15"/>
      <c r="K15"/>
      <c r="L15"/>
      <c r="M15"/>
      <c r="N15"/>
      <c r="O15"/>
      <c r="P15"/>
      <c r="Q15"/>
      <c r="R15"/>
      <c r="S15"/>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row>
    <row r="16" spans="1:43" ht="20.100000000000001" customHeight="1" x14ac:dyDescent="0.15">
      <c r="A16" s="39"/>
      <c r="B16"/>
      <c r="C16"/>
      <c r="D16"/>
      <c r="E16"/>
      <c r="F16"/>
      <c r="G16"/>
      <c r="H16"/>
      <c r="I16"/>
      <c r="J16"/>
      <c r="K16"/>
      <c r="L16"/>
      <c r="M16"/>
      <c r="N16"/>
      <c r="O16"/>
      <c r="P16"/>
      <c r="Q16"/>
      <c r="R16"/>
      <c r="S16"/>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row>
    <row r="17" spans="1:43" ht="20.100000000000001" customHeight="1" x14ac:dyDescent="0.15">
      <c r="A17" s="39"/>
      <c r="B17"/>
      <c r="C17"/>
      <c r="D17"/>
      <c r="E17"/>
      <c r="F17"/>
      <c r="G17"/>
      <c r="H17"/>
      <c r="I17"/>
      <c r="J17"/>
      <c r="K17"/>
      <c r="L17"/>
      <c r="M17"/>
      <c r="N17"/>
      <c r="O17"/>
      <c r="P17"/>
      <c r="Q17"/>
      <c r="R17"/>
      <c r="S17"/>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row>
    <row r="18" spans="1:43" ht="20.100000000000001" customHeight="1" x14ac:dyDescent="0.15">
      <c r="A18" s="39"/>
      <c r="B18"/>
      <c r="C18"/>
      <c r="D18"/>
      <c r="E18"/>
      <c r="F18"/>
      <c r="G18"/>
      <c r="H18"/>
      <c r="I18"/>
      <c r="J18"/>
      <c r="K18"/>
      <c r="L18"/>
      <c r="M18"/>
      <c r="N18"/>
      <c r="O18"/>
      <c r="P18"/>
      <c r="Q18"/>
      <c r="R18"/>
      <c r="S18"/>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row>
    <row r="19" spans="1:43" ht="20.100000000000001" customHeight="1" x14ac:dyDescent="0.15">
      <c r="A19" s="39"/>
      <c r="B19"/>
      <c r="C19"/>
      <c r="D19"/>
      <c r="E19"/>
      <c r="F19"/>
      <c r="G19"/>
      <c r="H19"/>
      <c r="I19"/>
      <c r="J19"/>
      <c r="K19"/>
      <c r="L19"/>
      <c r="M19"/>
      <c r="N19"/>
      <c r="O19"/>
      <c r="P19" s="135" t="s">
        <v>6</v>
      </c>
      <c r="Q19" s="135"/>
      <c r="R19"/>
      <c r="S1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row>
    <row r="20" spans="1:43" ht="20.100000000000001" customHeight="1" x14ac:dyDescent="0.15">
      <c r="A20" s="39"/>
      <c r="B20"/>
      <c r="C20"/>
      <c r="D20"/>
      <c r="E20"/>
      <c r="F20"/>
      <c r="G20"/>
      <c r="H20"/>
      <c r="I20"/>
      <c r="J20"/>
      <c r="K20"/>
      <c r="L20"/>
      <c r="M20"/>
      <c r="N20"/>
      <c r="O20"/>
      <c r="P20"/>
      <c r="Q20"/>
      <c r="R20"/>
      <c r="S20"/>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row>
    <row r="21" spans="1:43" ht="20.100000000000001" customHeight="1" x14ac:dyDescent="0.15">
      <c r="A21" s="39"/>
      <c r="B21"/>
      <c r="C21"/>
      <c r="D21"/>
      <c r="E21"/>
      <c r="F21"/>
      <c r="G21"/>
      <c r="H21"/>
      <c r="I21"/>
      <c r="J21"/>
      <c r="K21"/>
      <c r="L21"/>
      <c r="M21"/>
      <c r="N21"/>
      <c r="O21"/>
      <c r="P21"/>
      <c r="Q21"/>
      <c r="R21"/>
      <c r="S21"/>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row>
    <row r="22" spans="1:43" ht="20.100000000000001" customHeight="1" x14ac:dyDescent="0.15">
      <c r="A22" s="39"/>
      <c r="B22"/>
      <c r="C22" s="47"/>
      <c r="D22" s="47"/>
      <c r="E22" s="47"/>
      <c r="F22" s="47"/>
      <c r="G22" s="47"/>
      <c r="H22" s="47"/>
      <c r="I22" s="47"/>
      <c r="J22" s="47"/>
      <c r="K22" s="47"/>
      <c r="L22" s="47"/>
      <c r="M22" s="47"/>
      <c r="N22" s="47"/>
      <c r="O22" s="47"/>
      <c r="P22" s="47"/>
      <c r="Q22" s="47"/>
      <c r="R22" s="47"/>
      <c r="S22"/>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row>
    <row r="23" spans="1:43" ht="20.100000000000001" customHeight="1" x14ac:dyDescent="0.15">
      <c r="A23" s="39"/>
      <c r="B23"/>
      <c r="C23" s="47"/>
      <c r="D23" s="47"/>
      <c r="E23" s="47"/>
      <c r="F23" s="47"/>
      <c r="G23" s="47"/>
      <c r="H23" s="47"/>
      <c r="I23" s="47"/>
      <c r="J23" s="47"/>
      <c r="K23" s="47"/>
      <c r="L23" s="47"/>
      <c r="M23" s="47"/>
      <c r="N23" s="47"/>
      <c r="O23" s="47"/>
      <c r="P23" s="136" t="s">
        <v>7</v>
      </c>
      <c r="Q23" s="136"/>
      <c r="R23" s="47"/>
      <c r="S23"/>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row>
    <row r="24" spans="1:43" ht="20.100000000000001" customHeight="1" x14ac:dyDescent="0.15">
      <c r="A24" s="39"/>
      <c r="B24"/>
      <c r="C24" s="137" t="s">
        <v>15</v>
      </c>
      <c r="D24" s="137"/>
      <c r="E24" s="137"/>
      <c r="F24" s="137"/>
      <c r="G24" s="137"/>
      <c r="H24" s="137"/>
      <c r="I24" s="137"/>
      <c r="J24" s="137"/>
      <c r="K24" s="137"/>
      <c r="L24" s="137"/>
      <c r="M24" s="137"/>
      <c r="N24" s="47"/>
      <c r="O24" s="47"/>
      <c r="P24" s="136" t="s">
        <v>8</v>
      </c>
      <c r="Q24" s="136"/>
      <c r="R24" s="47"/>
      <c r="S24"/>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row>
    <row r="25" spans="1:43" ht="20.100000000000001" customHeight="1" x14ac:dyDescent="0.15">
      <c r="A25" s="39"/>
      <c r="B25"/>
      <c r="C25" s="47"/>
      <c r="D25" s="47"/>
      <c r="E25" s="47"/>
      <c r="F25" s="47"/>
      <c r="G25" s="47"/>
      <c r="H25" s="47"/>
      <c r="I25" s="47"/>
      <c r="J25" s="47"/>
      <c r="K25" s="47"/>
      <c r="L25" s="47"/>
      <c r="M25" s="47"/>
      <c r="N25" s="47"/>
      <c r="O25" s="48"/>
      <c r="P25" s="48"/>
      <c r="Q25" s="48"/>
      <c r="R25" s="47"/>
      <c r="S25"/>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row>
    <row r="26" spans="1:43" ht="20.100000000000001" customHeight="1" x14ac:dyDescent="0.15">
      <c r="A26" s="39"/>
      <c r="B26"/>
      <c r="C26"/>
      <c r="D26"/>
      <c r="E26"/>
      <c r="F26"/>
      <c r="G26"/>
      <c r="H26"/>
      <c r="I26"/>
      <c r="J26"/>
      <c r="K26"/>
      <c r="L26"/>
      <c r="M26"/>
      <c r="N26"/>
      <c r="O26"/>
      <c r="P26"/>
      <c r="Q26" s="49"/>
      <c r="R26" s="49"/>
      <c r="S26"/>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row>
    <row r="27" spans="1:43" ht="20.100000000000001"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row>
    <row r="28" spans="1:43" ht="20.100000000000001" customHeight="1" x14ac:dyDescent="0.1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row>
    <row r="29" spans="1:43" ht="20.100000000000001"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row>
    <row r="30" spans="1:43" ht="20.100000000000001"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row>
    <row r="31" spans="1:43" ht="20.100000000000001"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row>
    <row r="32" spans="1:43" ht="20.100000000000001"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row>
    <row r="33" spans="1:43" ht="20.100000000000001"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row>
    <row r="34" spans="1:43" ht="20.100000000000001"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row>
    <row r="35" spans="1:43" ht="20.100000000000001"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row>
    <row r="36" spans="1:43" ht="20.100000000000001"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row>
    <row r="37" spans="1:43" ht="20.100000000000001"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row>
    <row r="38" spans="1:43" ht="20.100000000000001"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row>
    <row r="39" spans="1:43" ht="20.100000000000001"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row>
    <row r="40" spans="1:43" ht="20.10000000000000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row>
    <row r="41" spans="1:43" ht="20.100000000000001"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row>
    <row r="42" spans="1:43" ht="20.100000000000001"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row>
    <row r="43" spans="1:43" ht="20.100000000000001"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row>
    <row r="44" spans="1:43" ht="20.100000000000001"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row>
    <row r="45" spans="1:43" ht="20.100000000000001" customHeight="1"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row>
    <row r="46" spans="1:43" ht="20.100000000000001"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row>
    <row r="47" spans="1:43" ht="20.100000000000001"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row>
  </sheetData>
  <sheetProtection algorithmName="SHA-512" hashValue="p9xWLgqHfhq5+IMm9qlCcaS2AlpY2daYzMbWywFl8s1olnMZSQegefAr+eX4s0W6zEB4I9EblflOXXCn/2Ut/w==" saltValue="SkwpBFnRa0ysNhFLjsozTQ==" spinCount="100000" sheet="1" objects="1" scenarios="1"/>
  <mergeCells count="4">
    <mergeCell ref="P19:Q19"/>
    <mergeCell ref="P23:Q23"/>
    <mergeCell ref="C24:M24"/>
    <mergeCell ref="P24:Q24"/>
  </mergeCells>
  <hyperlinks>
    <hyperlink ref="P19:Q19" location="'1'!A1" tooltip="Reken zelf!" display="} klik hier" xr:uid="{00000000-0004-0000-0000-000000000000}"/>
    <hyperlink ref="C24:L24" r:id="rId1" display="Tiensesteenweg 306 - 3000 Leuven - klantenservice@indicator.be" xr:uid="{00000000-0004-0000-0000-000001000000}"/>
    <hyperlink ref="C24:M24" r:id="rId2" display="Schootense Dreef 31 § 5708 HZ Helmond § klantenservice@indicator.nl" xr:uid="{00000000-0004-0000-0000-000002000000}"/>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K73"/>
  <sheetViews>
    <sheetView showGridLines="0" showRowColHeaders="0" showOutlineSymbols="0" zoomScale="110" zoomScaleNormal="110" workbookViewId="0">
      <selection activeCell="C22" sqref="C22"/>
    </sheetView>
  </sheetViews>
  <sheetFormatPr defaultColWidth="9.140625" defaultRowHeight="0" customHeight="1" zeroHeight="1" x14ac:dyDescent="0.15"/>
  <cols>
    <col min="1" max="1" width="5.7109375" style="2" customWidth="1"/>
    <col min="2" max="2" width="5.7109375" style="2" hidden="1" customWidth="1"/>
    <col min="3" max="3" width="62.85546875" style="2" customWidth="1"/>
    <col min="4" max="6" width="15.7109375" style="2" customWidth="1"/>
    <col min="7" max="9" width="5.7109375" style="2" customWidth="1"/>
    <col min="10" max="11" width="5.7109375" style="12" customWidth="1"/>
    <col min="12" max="16384" width="9.140625" style="2"/>
  </cols>
  <sheetData>
    <row r="1" spans="2:11" s="3" customFormat="1" ht="18" customHeight="1" thickBot="1" x14ac:dyDescent="0.25">
      <c r="J1" s="11"/>
      <c r="K1" s="11"/>
    </row>
    <row r="2" spans="2:11" ht="30" customHeight="1" x14ac:dyDescent="0.15">
      <c r="C2" s="141" t="s">
        <v>48</v>
      </c>
      <c r="D2" s="141"/>
      <c r="E2" s="141"/>
      <c r="F2" s="141"/>
      <c r="H2" s="14" t="s">
        <v>10</v>
      </c>
      <c r="I2" s="15" t="s">
        <v>2</v>
      </c>
      <c r="J2" s="16" t="s">
        <v>11</v>
      </c>
      <c r="K2" s="62" t="s">
        <v>12</v>
      </c>
    </row>
    <row r="3" spans="2:11" ht="15.75" customHeight="1" x14ac:dyDescent="0.15">
      <c r="H3" s="17"/>
      <c r="I3" s="18"/>
      <c r="J3" s="18"/>
      <c r="K3" s="19"/>
    </row>
    <row r="4" spans="2:11" ht="15.75" customHeight="1" x14ac:dyDescent="0.15">
      <c r="C4" s="13" t="s">
        <v>9</v>
      </c>
      <c r="H4" s="122"/>
      <c r="I4" s="113"/>
      <c r="J4" s="113"/>
      <c r="K4" s="123"/>
    </row>
    <row r="5" spans="2:11" ht="15.75" customHeight="1" x14ac:dyDescent="0.15">
      <c r="C5" s="4" t="s">
        <v>22</v>
      </c>
      <c r="D5" s="6"/>
      <c r="E5" s="1"/>
      <c r="F5" s="128"/>
      <c r="G5" s="5"/>
      <c r="H5" s="85" t="s">
        <v>2</v>
      </c>
      <c r="I5" s="118"/>
      <c r="J5" s="114"/>
      <c r="K5" s="114"/>
    </row>
    <row r="6" spans="2:11" ht="15.75" customHeight="1" x14ac:dyDescent="0.15">
      <c r="B6" s="53" t="b">
        <v>1</v>
      </c>
      <c r="C6" s="4" t="s">
        <v>59</v>
      </c>
      <c r="D6" s="7"/>
      <c r="E6" s="4"/>
      <c r="F6" s="129" t="s">
        <v>34</v>
      </c>
      <c r="G6" s="5"/>
      <c r="H6" s="118"/>
      <c r="I6" s="118"/>
      <c r="J6" s="114"/>
      <c r="K6" s="114"/>
    </row>
    <row r="7" spans="2:11" ht="15.75" hidden="1" customHeight="1" x14ac:dyDescent="0.15">
      <c r="B7" s="83">
        <f>IF(F7=B8,1,2)</f>
        <v>1</v>
      </c>
      <c r="C7" s="4" t="s">
        <v>23</v>
      </c>
      <c r="F7" s="130" t="s">
        <v>20</v>
      </c>
      <c r="G7" s="5"/>
      <c r="H7" s="118"/>
      <c r="I7" s="118"/>
      <c r="J7" s="114"/>
      <c r="K7" s="114"/>
    </row>
    <row r="8" spans="2:11" ht="15.75" customHeight="1" x14ac:dyDescent="0.15">
      <c r="B8" s="53" t="s">
        <v>20</v>
      </c>
      <c r="C8" s="4" t="s">
        <v>21</v>
      </c>
      <c r="E8" s="22"/>
      <c r="F8" s="131"/>
      <c r="G8" s="5"/>
      <c r="H8" s="118"/>
      <c r="I8" s="118"/>
      <c r="J8" s="114"/>
      <c r="K8" s="114"/>
    </row>
    <row r="9" spans="2:11" ht="15.75" customHeight="1" x14ac:dyDescent="0.15">
      <c r="B9" s="53" t="s">
        <v>35</v>
      </c>
      <c r="C9" s="4" t="s">
        <v>60</v>
      </c>
      <c r="F9" s="131"/>
      <c r="G9" s="5"/>
      <c r="H9" s="118"/>
      <c r="I9" s="118"/>
      <c r="J9" s="114"/>
      <c r="K9" s="114"/>
    </row>
    <row r="10" spans="2:11" ht="15.75" customHeight="1" x14ac:dyDescent="0.15">
      <c r="C10" s="4" t="s">
        <v>62</v>
      </c>
      <c r="F10" s="132">
        <v>19</v>
      </c>
      <c r="G10" s="51" t="s">
        <v>24</v>
      </c>
      <c r="H10" s="118"/>
      <c r="I10" s="118"/>
      <c r="J10" s="114"/>
      <c r="K10" s="114"/>
    </row>
    <row r="11" spans="2:11" ht="15.75" customHeight="1" x14ac:dyDescent="0.15">
      <c r="C11" s="4"/>
      <c r="D11" s="25" t="s">
        <v>64</v>
      </c>
      <c r="E11" s="25" t="s">
        <v>63</v>
      </c>
      <c r="F11" s="25" t="s">
        <v>65</v>
      </c>
      <c r="H11" s="119"/>
      <c r="I11" s="113"/>
      <c r="J11" s="114"/>
      <c r="K11" s="114"/>
    </row>
    <row r="12" spans="2:11" ht="15.75" customHeight="1" x14ac:dyDescent="0.15">
      <c r="C12" s="4" t="s">
        <v>57</v>
      </c>
      <c r="D12" s="23"/>
      <c r="E12" s="23"/>
      <c r="F12" s="23"/>
      <c r="H12" s="119"/>
      <c r="I12" s="113"/>
      <c r="J12" s="114"/>
      <c r="K12" s="114"/>
    </row>
    <row r="13" spans="2:11" ht="15.75" customHeight="1" x14ac:dyDescent="0.15">
      <c r="B13" s="53" t="s">
        <v>0</v>
      </c>
      <c r="C13" s="84"/>
      <c r="D13" s="52"/>
      <c r="E13" s="52"/>
      <c r="F13" s="52"/>
      <c r="H13" s="119"/>
      <c r="I13" s="113"/>
      <c r="J13" s="114"/>
      <c r="K13" s="114"/>
    </row>
    <row r="14" spans="2:11" ht="18" customHeight="1" x14ac:dyDescent="0.2">
      <c r="B14" s="53" t="s">
        <v>1</v>
      </c>
      <c r="C14" s="13" t="s">
        <v>25</v>
      </c>
      <c r="D14" s="8"/>
      <c r="H14" s="120"/>
      <c r="I14" s="113"/>
      <c r="J14" s="114"/>
      <c r="K14" s="114"/>
    </row>
    <row r="15" spans="2:11" ht="29.25" customHeight="1" x14ac:dyDescent="0.15">
      <c r="B15" s="83">
        <v>1</v>
      </c>
      <c r="C15" s="20"/>
      <c r="D15" s="24" t="s">
        <v>3</v>
      </c>
      <c r="E15" s="24" t="s">
        <v>66</v>
      </c>
      <c r="F15" s="24" t="s">
        <v>4</v>
      </c>
      <c r="H15" s="113"/>
      <c r="I15" s="113"/>
      <c r="J15" s="114"/>
      <c r="K15" s="114"/>
    </row>
    <row r="16" spans="2:11" ht="15.75" customHeight="1" x14ac:dyDescent="0.15">
      <c r="B16" s="53">
        <v>0.21</v>
      </c>
      <c r="C16" s="111" t="s">
        <v>26</v>
      </c>
      <c r="D16" s="29">
        <v>0</v>
      </c>
      <c r="E16" s="112">
        <f>B16*D16</f>
        <v>0</v>
      </c>
      <c r="F16" s="112">
        <f>D16+E16</f>
        <v>0</v>
      </c>
      <c r="H16" s="113"/>
      <c r="I16" s="113"/>
      <c r="J16" s="121"/>
      <c r="K16" s="121"/>
    </row>
    <row r="17" spans="2:11" ht="15.75" hidden="1" customHeight="1" x14ac:dyDescent="0.15">
      <c r="B17" s="53">
        <v>0.09</v>
      </c>
      <c r="C17" s="111" t="s">
        <v>27</v>
      </c>
      <c r="D17" s="29">
        <v>0</v>
      </c>
      <c r="E17" s="112">
        <f>B16*D17</f>
        <v>0</v>
      </c>
      <c r="F17" s="112">
        <f>D17+E17</f>
        <v>0</v>
      </c>
      <c r="H17" s="113"/>
      <c r="I17" s="113"/>
      <c r="J17" s="114"/>
      <c r="K17" s="114"/>
    </row>
    <row r="18" spans="2:11" ht="15.75" hidden="1" customHeight="1" x14ac:dyDescent="0.15">
      <c r="C18" s="111" t="s">
        <v>28</v>
      </c>
      <c r="D18" s="29">
        <v>0</v>
      </c>
      <c r="E18" s="112">
        <v>0</v>
      </c>
      <c r="F18" s="112">
        <f>D18</f>
        <v>0</v>
      </c>
      <c r="H18" s="113"/>
      <c r="I18" s="113"/>
      <c r="J18" s="114"/>
      <c r="K18" s="114"/>
    </row>
    <row r="19" spans="2:11" ht="15.75" customHeight="1" x14ac:dyDescent="0.15">
      <c r="C19" s="111" t="s">
        <v>32</v>
      </c>
      <c r="D19" s="133"/>
      <c r="E19" s="112"/>
      <c r="F19" s="112">
        <f>D19+E19</f>
        <v>0</v>
      </c>
      <c r="H19" s="113"/>
      <c r="I19" s="113"/>
      <c r="J19" s="114"/>
      <c r="K19" s="114"/>
    </row>
    <row r="20" spans="2:11" ht="15.75" customHeight="1" x14ac:dyDescent="0.15">
      <c r="B20" s="50"/>
      <c r="C20" s="111" t="s">
        <v>30</v>
      </c>
      <c r="D20" s="133"/>
      <c r="E20" s="112"/>
      <c r="F20" s="112">
        <f t="shared" ref="F20:F26" si="0">D20+E20</f>
        <v>0</v>
      </c>
      <c r="H20" s="113"/>
      <c r="I20" s="113"/>
      <c r="J20" s="121"/>
      <c r="K20" s="121"/>
    </row>
    <row r="21" spans="2:11" ht="15.75" customHeight="1" x14ac:dyDescent="0.15">
      <c r="C21" s="111" t="s">
        <v>31</v>
      </c>
      <c r="D21" s="133"/>
      <c r="E21" s="112"/>
      <c r="F21" s="112">
        <f t="shared" si="0"/>
        <v>0</v>
      </c>
      <c r="H21" s="113"/>
      <c r="I21" s="113"/>
      <c r="J21" s="114"/>
      <c r="K21" s="114"/>
    </row>
    <row r="22" spans="2:11" ht="15.75" customHeight="1" thickBot="1" x14ac:dyDescent="0.2">
      <c r="C22" s="111" t="s">
        <v>29</v>
      </c>
      <c r="D22" s="133"/>
      <c r="E22" s="112">
        <f>$B$17*D22</f>
        <v>0</v>
      </c>
      <c r="F22" s="112">
        <f>D22+E22</f>
        <v>0</v>
      </c>
      <c r="H22" s="113"/>
      <c r="I22" s="113"/>
      <c r="J22" s="114"/>
      <c r="K22" s="114"/>
    </row>
    <row r="23" spans="2:11" ht="15.75" customHeight="1" x14ac:dyDescent="0.15">
      <c r="B23" s="50"/>
      <c r="C23" s="134" t="s">
        <v>38</v>
      </c>
      <c r="D23" s="133"/>
      <c r="E23" s="112">
        <f>B16*D23</f>
        <v>0</v>
      </c>
      <c r="F23" s="112">
        <f t="shared" si="0"/>
        <v>0</v>
      </c>
      <c r="H23" s="54" t="s">
        <v>12</v>
      </c>
      <c r="I23" s="113"/>
      <c r="J23" s="114"/>
      <c r="K23" s="114"/>
    </row>
    <row r="24" spans="2:11" ht="15.75" customHeight="1" x14ac:dyDescent="0.15">
      <c r="B24" s="50"/>
      <c r="C24" s="134" t="s">
        <v>37</v>
      </c>
      <c r="D24" s="133"/>
      <c r="E24" s="112">
        <f>$B$16*D24</f>
        <v>0</v>
      </c>
      <c r="F24" s="112">
        <f t="shared" si="0"/>
        <v>0</v>
      </c>
      <c r="H24" s="113"/>
      <c r="I24" s="113"/>
      <c r="J24" s="114"/>
      <c r="K24" s="114"/>
    </row>
    <row r="25" spans="2:11" ht="15.75" customHeight="1" x14ac:dyDescent="0.15">
      <c r="B25" s="50"/>
      <c r="C25" s="134" t="s">
        <v>50</v>
      </c>
      <c r="D25" s="133"/>
      <c r="E25" s="112">
        <f>$B$16*D25</f>
        <v>0</v>
      </c>
      <c r="F25" s="112">
        <f t="shared" si="0"/>
        <v>0</v>
      </c>
      <c r="H25" s="113"/>
      <c r="I25" s="113"/>
      <c r="J25" s="114"/>
      <c r="K25" s="114"/>
    </row>
    <row r="26" spans="2:11" ht="15.75" customHeight="1" x14ac:dyDescent="0.15">
      <c r="C26" s="134" t="s">
        <v>33</v>
      </c>
      <c r="D26" s="133"/>
      <c r="E26" s="112">
        <f>B16*D26</f>
        <v>0</v>
      </c>
      <c r="F26" s="112">
        <f t="shared" si="0"/>
        <v>0</v>
      </c>
      <c r="H26" s="113"/>
      <c r="I26" s="113"/>
      <c r="J26" s="114"/>
      <c r="K26" s="114"/>
    </row>
    <row r="27" spans="2:11" ht="15.75" customHeight="1" x14ac:dyDescent="0.15">
      <c r="C27" s="20" t="s">
        <v>56</v>
      </c>
      <c r="D27" s="21">
        <f>IF(B15=2,D16*(D12+E12+F12),IF(B7=1,SUM(D19:D26),SUM(D17:D26)))</f>
        <v>0</v>
      </c>
      <c r="E27" s="21">
        <f>IF(B15=2,E16*(D12+E12+F12),IF(B7=1,SUM(E19:E26),SUM(E17:E26)))</f>
        <v>0</v>
      </c>
      <c r="F27" s="21">
        <f>IF(B15=2,F16*(D12+E12+F12),IF(B7=1,SUM(F19:F26),SUM(F17:F26)))</f>
        <v>0</v>
      </c>
      <c r="H27" s="113"/>
      <c r="I27" s="113"/>
      <c r="J27" s="114"/>
      <c r="K27" s="114"/>
    </row>
    <row r="28" spans="2:11" ht="18" customHeight="1" x14ac:dyDescent="0.15">
      <c r="C28" s="9"/>
      <c r="D28" s="10"/>
      <c r="E28" s="10"/>
      <c r="F28" s="10"/>
      <c r="H28" s="113"/>
      <c r="I28" s="113"/>
      <c r="J28" s="114"/>
      <c r="K28" s="114"/>
    </row>
    <row r="29" spans="2:11" ht="18" customHeight="1" x14ac:dyDescent="0.15">
      <c r="C29" s="13" t="s">
        <v>14</v>
      </c>
      <c r="D29" s="10"/>
      <c r="E29" s="10"/>
      <c r="F29" s="10"/>
      <c r="H29" s="113"/>
      <c r="I29" s="113"/>
      <c r="J29" s="114"/>
      <c r="K29" s="114"/>
    </row>
    <row r="30" spans="2:11" ht="31.5" customHeight="1" x14ac:dyDescent="0.15">
      <c r="C30" s="138" t="str">
        <f>IF(F51&lt;E51,"Een fiets privé is per saldo voordeliger dan een fiets van de zaak.","Een fiets van de zaak is per saldo voordeliger dan een fiets privé.")</f>
        <v>Een fiets van de zaak is per saldo voordeliger dan een fiets privé.</v>
      </c>
      <c r="D30" s="139"/>
      <c r="E30" s="139"/>
      <c r="F30" s="140"/>
      <c r="H30" s="113"/>
      <c r="I30" s="113"/>
      <c r="J30" s="114"/>
      <c r="K30" s="114"/>
    </row>
    <row r="31" spans="2:11" ht="18" customHeight="1" x14ac:dyDescent="0.15">
      <c r="C31" s="9"/>
      <c r="D31" s="10"/>
      <c r="E31" s="10"/>
      <c r="F31" s="10"/>
      <c r="H31" s="113"/>
      <c r="I31" s="113"/>
      <c r="J31" s="114"/>
      <c r="K31" s="114"/>
    </row>
    <row r="32" spans="2:11" ht="15.75" customHeight="1" x14ac:dyDescent="0.15">
      <c r="C32" s="13" t="s">
        <v>58</v>
      </c>
      <c r="D32" s="98"/>
      <c r="E32" s="99" t="s">
        <v>68</v>
      </c>
      <c r="F32" s="100" t="s">
        <v>69</v>
      </c>
      <c r="H32" s="113"/>
      <c r="I32" s="115"/>
      <c r="J32" s="115"/>
      <c r="K32" s="115"/>
    </row>
    <row r="33" spans="1:11" ht="15.75" customHeight="1" x14ac:dyDescent="0.15">
      <c r="C33" s="108" t="s">
        <v>67</v>
      </c>
      <c r="D33" s="107"/>
      <c r="E33" s="104">
        <f>IF(B6=TRUE,D27,F27)</f>
        <v>0</v>
      </c>
      <c r="F33" s="104">
        <f>(E12+F12)*0.19</f>
        <v>0</v>
      </c>
      <c r="H33" s="113"/>
      <c r="I33" s="115"/>
      <c r="J33" s="115"/>
      <c r="K33" s="115"/>
    </row>
    <row r="34" spans="1:11" ht="15.75" customHeight="1" x14ac:dyDescent="0.15">
      <c r="A34" s="50"/>
      <c r="C34" s="101" t="s">
        <v>51</v>
      </c>
      <c r="D34" s="107"/>
      <c r="E34" s="38">
        <f>IF((D12+E12+F12)=0,0,B6*(((D12+E12)/(D12+E12+F12))*E27))</f>
        <v>0</v>
      </c>
      <c r="F34" s="104"/>
      <c r="H34" s="113"/>
      <c r="I34" s="115"/>
      <c r="J34" s="115"/>
      <c r="K34" s="115"/>
    </row>
    <row r="35" spans="1:11" ht="15.75" customHeight="1" x14ac:dyDescent="0.15">
      <c r="A35" s="50"/>
      <c r="C35" s="101" t="s">
        <v>70</v>
      </c>
      <c r="D35" s="102"/>
      <c r="E35" s="103">
        <f>-0.14*(E33+E34)</f>
        <v>0</v>
      </c>
      <c r="F35" s="104"/>
      <c r="H35" s="113"/>
      <c r="I35" s="115"/>
      <c r="J35" s="115"/>
      <c r="K35" s="115"/>
    </row>
    <row r="36" spans="1:11" ht="15.75" customHeight="1" x14ac:dyDescent="0.15">
      <c r="A36" s="50"/>
      <c r="C36" s="105" t="s">
        <v>61</v>
      </c>
      <c r="D36" s="102"/>
      <c r="E36" s="106">
        <f>E33+E34+E35</f>
        <v>0</v>
      </c>
      <c r="F36" s="106">
        <f>F33+F34</f>
        <v>0</v>
      </c>
      <c r="H36" s="113"/>
      <c r="I36" s="115"/>
      <c r="J36" s="115"/>
      <c r="K36" s="115"/>
    </row>
    <row r="37" spans="1:11" ht="15.75" customHeight="1" x14ac:dyDescent="0.15">
      <c r="A37" s="50"/>
      <c r="C37" s="101" t="s">
        <v>52</v>
      </c>
      <c r="D37" s="107"/>
      <c r="E37" s="104">
        <f>-F5*E36</f>
        <v>0</v>
      </c>
      <c r="F37" s="104">
        <f>-F5*F36</f>
        <v>0</v>
      </c>
      <c r="H37" s="113"/>
      <c r="I37" s="116">
        <v>0</v>
      </c>
      <c r="J37" s="115"/>
      <c r="K37" s="115"/>
    </row>
    <row r="38" spans="1:11" ht="15.75" hidden="1" customHeight="1" x14ac:dyDescent="0.15">
      <c r="A38" s="50"/>
      <c r="B38" s="90"/>
      <c r="C38" s="26" t="s">
        <v>16</v>
      </c>
      <c r="D38" s="30"/>
      <c r="E38" s="31">
        <f>E36+E37</f>
        <v>0</v>
      </c>
      <c r="F38" s="31">
        <f>F36+F37</f>
        <v>0</v>
      </c>
      <c r="H38" s="113"/>
      <c r="I38" s="115"/>
      <c r="J38" s="115"/>
      <c r="K38" s="115"/>
    </row>
    <row r="39" spans="1:11" ht="15.75" customHeight="1" x14ac:dyDescent="0.15">
      <c r="A39" s="50"/>
      <c r="H39" s="113"/>
      <c r="I39" s="115"/>
      <c r="J39" s="115"/>
      <c r="K39" s="115"/>
    </row>
    <row r="40" spans="1:11" ht="26.25" hidden="1" customHeight="1" x14ac:dyDescent="0.15">
      <c r="A40" s="50"/>
      <c r="B40" s="90"/>
      <c r="C40" s="26" t="s">
        <v>17</v>
      </c>
      <c r="D40" s="27"/>
      <c r="E40" s="28" t="s">
        <v>36</v>
      </c>
      <c r="F40" s="28" t="s">
        <v>19</v>
      </c>
      <c r="H40" s="117"/>
      <c r="I40" s="115"/>
      <c r="J40" s="115"/>
      <c r="K40" s="115"/>
    </row>
    <row r="41" spans="1:11" ht="15.75" customHeight="1" x14ac:dyDescent="0.15">
      <c r="A41" s="50"/>
      <c r="B41" s="53">
        <v>7.0000000000000007E-2</v>
      </c>
      <c r="C41" s="125" t="s">
        <v>71</v>
      </c>
      <c r="D41" s="126"/>
      <c r="E41" s="127">
        <f>MAX((+'1'!F8*B41)-F9,0)</f>
        <v>0</v>
      </c>
      <c r="F41" s="127"/>
      <c r="H41" s="113"/>
      <c r="I41" s="113"/>
      <c r="J41" s="114"/>
      <c r="K41" s="114"/>
    </row>
    <row r="42" spans="1:11" ht="15.75" customHeight="1" x14ac:dyDescent="0.15">
      <c r="A42" s="50"/>
      <c r="C42" s="110" t="str">
        <f>"Belastingheffing over de nettobijtelling (over "&amp;TEXT(E41,"€ #.##0")&amp;")"</f>
        <v>Belastingheffing over de nettobijtelling (over € 0)</v>
      </c>
      <c r="D42" s="109"/>
      <c r="E42" s="104">
        <f>F5*E41</f>
        <v>0</v>
      </c>
      <c r="F42" s="104"/>
      <c r="H42" s="113"/>
      <c r="I42" s="113"/>
      <c r="J42" s="114"/>
      <c r="K42" s="114"/>
    </row>
    <row r="43" spans="1:11" ht="15.75" customHeight="1" x14ac:dyDescent="0.15">
      <c r="A43" s="50"/>
      <c r="C43" s="108" t="s">
        <v>60</v>
      </c>
      <c r="D43" s="109"/>
      <c r="E43" s="104">
        <f>-F9</f>
        <v>0</v>
      </c>
      <c r="F43" s="104"/>
      <c r="H43" s="113"/>
      <c r="I43" s="113"/>
      <c r="J43" s="114"/>
      <c r="K43" s="114"/>
    </row>
    <row r="44" spans="1:11" ht="15.75" customHeight="1" x14ac:dyDescent="0.15">
      <c r="A44" s="50"/>
      <c r="C44" s="108" t="s">
        <v>72</v>
      </c>
      <c r="D44" s="107"/>
      <c r="E44" s="104"/>
      <c r="F44" s="104">
        <f>F27</f>
        <v>0</v>
      </c>
      <c r="H44" s="113"/>
      <c r="I44" s="113"/>
      <c r="J44" s="114"/>
      <c r="K44" s="114"/>
    </row>
    <row r="45" spans="1:11" ht="15" customHeight="1" x14ac:dyDescent="0.15">
      <c r="A45" s="50"/>
      <c r="C45" s="101" t="s">
        <v>73</v>
      </c>
      <c r="D45" s="107"/>
      <c r="E45" s="104"/>
      <c r="F45" s="104">
        <f>-(E12+F12)*0.19</f>
        <v>0</v>
      </c>
      <c r="H45" s="113"/>
      <c r="I45" s="113"/>
      <c r="J45" s="114"/>
      <c r="K45" s="114"/>
    </row>
    <row r="46" spans="1:11" ht="15.75" hidden="1" customHeight="1" x14ac:dyDescent="0.15">
      <c r="A46" s="50"/>
      <c r="B46" s="90"/>
      <c r="C46" s="32" t="s">
        <v>18</v>
      </c>
      <c r="D46" s="33"/>
      <c r="E46" s="34">
        <f>-F9+E42</f>
        <v>0</v>
      </c>
      <c r="F46" s="34">
        <f>SUM(F44:F45)</f>
        <v>0</v>
      </c>
      <c r="H46" s="113"/>
      <c r="I46" s="113"/>
      <c r="J46" s="114"/>
      <c r="K46" s="114"/>
    </row>
    <row r="47" spans="1:11" ht="15.75" hidden="1" customHeight="1" x14ac:dyDescent="0.15">
      <c r="A47" s="50"/>
      <c r="B47" s="90"/>
      <c r="H47" s="113"/>
      <c r="I47" s="113"/>
      <c r="J47" s="114"/>
      <c r="K47" s="114"/>
    </row>
    <row r="48" spans="1:11" ht="26.25" hidden="1" customHeight="1" x14ac:dyDescent="0.15">
      <c r="A48" s="50"/>
      <c r="B48" s="90"/>
      <c r="C48" s="13" t="s">
        <v>14</v>
      </c>
      <c r="E48" s="28" t="s">
        <v>36</v>
      </c>
      <c r="F48" s="28" t="s">
        <v>19</v>
      </c>
      <c r="H48" s="113"/>
      <c r="I48" s="113"/>
      <c r="J48" s="114"/>
      <c r="K48" s="114"/>
    </row>
    <row r="49" spans="1:11" ht="15.75" hidden="1" customHeight="1" x14ac:dyDescent="0.15">
      <c r="A49" s="50"/>
      <c r="B49" s="90"/>
      <c r="C49" s="36" t="s">
        <v>53</v>
      </c>
      <c r="D49" s="37"/>
      <c r="E49" s="35">
        <f>+E38</f>
        <v>0</v>
      </c>
      <c r="F49" s="35">
        <f>+F38</f>
        <v>0</v>
      </c>
      <c r="H49" s="113"/>
      <c r="I49" s="113"/>
      <c r="J49" s="114"/>
      <c r="K49" s="114"/>
    </row>
    <row r="50" spans="1:11" ht="15.75" hidden="1" customHeight="1" x14ac:dyDescent="0.15">
      <c r="A50" s="50"/>
      <c r="B50" s="90"/>
      <c r="C50" s="91" t="s">
        <v>54</v>
      </c>
      <c r="D50" s="92"/>
      <c r="E50" s="93">
        <f>+E46</f>
        <v>0</v>
      </c>
      <c r="F50" s="93">
        <f>+F46</f>
        <v>0</v>
      </c>
      <c r="H50" s="113"/>
      <c r="I50" s="113"/>
      <c r="J50" s="114"/>
      <c r="K50" s="114"/>
    </row>
    <row r="51" spans="1:11" ht="15.75" customHeight="1" x14ac:dyDescent="0.15">
      <c r="A51" s="50"/>
      <c r="C51" s="94" t="s">
        <v>55</v>
      </c>
      <c r="D51" s="95"/>
      <c r="E51" s="96">
        <f>+E36+E37+E42+E43</f>
        <v>0</v>
      </c>
      <c r="F51" s="97">
        <f>+F36+F37+F44+F45</f>
        <v>0</v>
      </c>
      <c r="H51" s="113"/>
      <c r="I51" s="113"/>
      <c r="J51" s="114"/>
      <c r="K51" s="114"/>
    </row>
    <row r="52" spans="1:11" ht="15.75" hidden="1" customHeight="1" x14ac:dyDescent="0.15">
      <c r="A52" s="50"/>
      <c r="B52" s="90"/>
      <c r="C52" s="86"/>
      <c r="D52" s="87"/>
      <c r="E52" s="88"/>
      <c r="F52" s="89"/>
      <c r="H52" s="113"/>
      <c r="I52" s="113"/>
      <c r="J52" s="114"/>
      <c r="K52" s="114"/>
    </row>
    <row r="53" spans="1:11" ht="15.75" hidden="1" customHeight="1" x14ac:dyDescent="0.15">
      <c r="B53" s="90"/>
      <c r="C53" s="86"/>
      <c r="D53" s="87"/>
      <c r="E53" s="88"/>
      <c r="F53" s="89"/>
      <c r="H53" s="113"/>
      <c r="I53" s="113"/>
      <c r="J53" s="114"/>
      <c r="K53" s="114"/>
    </row>
    <row r="54" spans="1:11" ht="31.5" hidden="1" customHeight="1" x14ac:dyDescent="0.15">
      <c r="B54" s="90"/>
      <c r="C54" s="138" t="str">
        <f>IF(F51&lt;E51,"Een fiets in privé is per saldo voordeliger dan een fiets van de zaak.","Een fiets van de zaak is per saldo voordeliger dan een fiets in privé.")</f>
        <v>Een fiets van de zaak is per saldo voordeliger dan een fiets in privé.</v>
      </c>
      <c r="D54" s="139"/>
      <c r="E54" s="139"/>
      <c r="F54" s="140"/>
      <c r="H54" s="113"/>
      <c r="I54" s="113"/>
      <c r="J54" s="114"/>
      <c r="K54" s="114"/>
    </row>
    <row r="55" spans="1:11" ht="18" customHeight="1" x14ac:dyDescent="0.15">
      <c r="H55" s="113"/>
      <c r="I55" s="113"/>
      <c r="J55" s="114"/>
      <c r="K55" s="114"/>
    </row>
    <row r="56" spans="1:11" ht="18" customHeight="1" x14ac:dyDescent="0.15">
      <c r="A56" s="113"/>
      <c r="B56" s="113"/>
      <c r="C56" s="113"/>
      <c r="D56" s="124"/>
      <c r="E56" s="113"/>
      <c r="F56" s="113"/>
      <c r="G56" s="113"/>
      <c r="H56" s="113"/>
      <c r="I56" s="113"/>
      <c r="J56" s="114"/>
      <c r="K56" s="114"/>
    </row>
    <row r="57" spans="1:11" ht="0" hidden="1" customHeight="1" x14ac:dyDescent="0.15"/>
    <row r="58" spans="1:11" ht="0" hidden="1" customHeight="1" x14ac:dyDescent="0.15"/>
    <row r="59" spans="1:11" ht="0" hidden="1" customHeight="1" x14ac:dyDescent="0.15"/>
    <row r="60" spans="1:11" ht="0" hidden="1" customHeight="1" x14ac:dyDescent="0.15"/>
    <row r="61" spans="1:11" ht="0" hidden="1" customHeight="1" x14ac:dyDescent="0.15"/>
    <row r="62" spans="1:11" ht="0" hidden="1" customHeight="1" x14ac:dyDescent="0.15"/>
    <row r="63" spans="1:11" ht="0" hidden="1" customHeight="1" x14ac:dyDescent="0.15"/>
    <row r="64" spans="1:11" ht="0" hidden="1" customHeight="1" x14ac:dyDescent="0.15"/>
    <row r="65" ht="0" hidden="1" customHeight="1" x14ac:dyDescent="0.15"/>
    <row r="66" ht="0" hidden="1" customHeight="1" x14ac:dyDescent="0.15"/>
    <row r="67" ht="0" hidden="1" customHeight="1" x14ac:dyDescent="0.15"/>
    <row r="68" ht="0" hidden="1" customHeight="1" x14ac:dyDescent="0.15"/>
    <row r="69" ht="0" hidden="1" customHeight="1" x14ac:dyDescent="0.15"/>
    <row r="70" ht="0" hidden="1" customHeight="1" x14ac:dyDescent="0.15"/>
    <row r="71" ht="0" hidden="1" customHeight="1" x14ac:dyDescent="0.15"/>
    <row r="72" ht="0" hidden="1" customHeight="1" x14ac:dyDescent="0.15"/>
    <row r="73" ht="0" hidden="1" customHeight="1" x14ac:dyDescent="0.15"/>
  </sheetData>
  <sheetProtection algorithmName="SHA-512" hashValue="58ZHcBWSHANUIfJpJyIWvTVVvvSfKJvcQXxNS5gnl3hVJORbHBQ5kLQzkzSTQvkMOhZJfWHQMrzAlbpEcXLfPQ==" saltValue="5aaHLqSOlObfbb9iKxeQgw==" spinCount="100000" sheet="1" objects="1" scenarios="1"/>
  <mergeCells count="3">
    <mergeCell ref="C54:F54"/>
    <mergeCell ref="C2:F2"/>
    <mergeCell ref="C30:F30"/>
  </mergeCells>
  <phoneticPr fontId="0" type="noConversion"/>
  <conditionalFormatting sqref="C19:F26">
    <cfRule type="expression" dxfId="4" priority="4" stopIfTrue="1">
      <formula>$B$15=2</formula>
    </cfRule>
  </conditionalFormatting>
  <conditionalFormatting sqref="C16:F16">
    <cfRule type="expression" dxfId="3" priority="3" stopIfTrue="1">
      <formula>$B$15=1</formula>
    </cfRule>
  </conditionalFormatting>
  <conditionalFormatting sqref="C17:F18">
    <cfRule type="expression" dxfId="2" priority="2">
      <formula>OR($B$15=2,$B$7=1)</formula>
    </cfRule>
  </conditionalFormatting>
  <conditionalFormatting sqref="D54:F54 C56:F56">
    <cfRule type="expression" dxfId="1" priority="13" stopIfTrue="1">
      <formula>#REF!=2</formula>
    </cfRule>
  </conditionalFormatting>
  <conditionalFormatting sqref="D30:F30">
    <cfRule type="expression" dxfId="0" priority="1" stopIfTrue="1">
      <formula>#REF!=2</formula>
    </cfRule>
  </conditionalFormatting>
  <dataValidations count="1">
    <dataValidation type="list" allowBlank="1" showInputMessage="1" showErrorMessage="1" sqref="F7" xr:uid="{00000000-0002-0000-0100-000000000000}">
      <formula1>$B$8:$B$9</formula1>
    </dataValidation>
  </dataValidations>
  <hyperlinks>
    <hyperlink ref="H2" location="Home!A1" tooltip="Home" display="Ç" xr:uid="{00000000-0004-0000-0100-000000000000}"/>
    <hyperlink ref="H23" location="'2'!A1" tooltip="Stroomverbruik berekenen" display="Æ" xr:uid="{00000000-0004-0000-0100-000001000000}"/>
    <hyperlink ref="K2" location="'2'!A1" tooltip="volgende" display="Æ" xr:uid="{00000000-0004-0000-0100-000002000000}"/>
  </hyperlinks>
  <pageMargins left="0.78740157480314965" right="0.78740157480314965" top="0.78740157480314965" bottom="0.78740157480314965" header="0.59055118110236227" footer="0.59055118110236227"/>
  <pageSetup paperSize="9" scale="8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1" r:id="rId4" name="Drop Down 67">
              <controlPr locked="0" defaultSize="0" autoLine="0" autoPict="0">
                <anchor moveWithCells="1">
                  <from>
                    <xdr:col>2</xdr:col>
                    <xdr:colOff>542925</xdr:colOff>
                    <xdr:row>14</xdr:row>
                    <xdr:rowOff>76200</xdr:rowOff>
                  </from>
                  <to>
                    <xdr:col>2</xdr:col>
                    <xdr:colOff>2447925</xdr:colOff>
                    <xdr:row>14</xdr:row>
                    <xdr:rowOff>304800</xdr:rowOff>
                  </to>
                </anchor>
              </controlPr>
            </control>
          </mc:Choice>
        </mc:AlternateContent>
        <mc:AlternateContent xmlns:mc="http://schemas.openxmlformats.org/markup-compatibility/2006">
          <mc:Choice Requires="x14">
            <control shapeId="1186" r:id="rId5" name="Check Box 162">
              <controlPr defaultSize="0" autoFill="0" autoLine="0" autoPict="0" altText="recht op btw-aftrek">
                <anchor moveWithCells="1">
                  <from>
                    <xdr:col>5</xdr:col>
                    <xdr:colOff>47625</xdr:colOff>
                    <xdr:row>5</xdr:row>
                    <xdr:rowOff>0</xdr:rowOff>
                  </from>
                  <to>
                    <xdr:col>6</xdr:col>
                    <xdr:colOff>47625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15"/>
  <sheetViews>
    <sheetView showGridLines="0" showRowColHeaders="0" workbookViewId="0">
      <selection activeCell="H2" sqref="H2"/>
    </sheetView>
  </sheetViews>
  <sheetFormatPr defaultColWidth="9.140625" defaultRowHeight="15.95" customHeight="1" x14ac:dyDescent="0.15"/>
  <cols>
    <col min="1" max="1" width="5.7109375" style="55" customWidth="1"/>
    <col min="2" max="4" width="24.140625" style="55" customWidth="1"/>
    <col min="5" max="5" width="17.28515625" style="55" customWidth="1"/>
    <col min="6" max="6" width="6.42578125" style="82" bestFit="1" customWidth="1"/>
    <col min="7" max="7" width="6.42578125" style="82" customWidth="1"/>
    <col min="8" max="18" width="5.7109375" style="55" customWidth="1"/>
    <col min="19" max="16384" width="9.140625" style="55"/>
  </cols>
  <sheetData>
    <row r="1" spans="1:11" ht="15.95" customHeight="1" thickBot="1" x14ac:dyDescent="0.25">
      <c r="B1" s="56"/>
      <c r="C1" s="56"/>
      <c r="D1" s="56"/>
      <c r="E1" s="56"/>
      <c r="F1" s="57"/>
      <c r="G1" s="57"/>
      <c r="H1" s="58"/>
      <c r="I1" s="59"/>
      <c r="J1" s="59"/>
      <c r="K1" s="59"/>
    </row>
    <row r="2" spans="1:11" ht="30" customHeight="1" x14ac:dyDescent="0.15">
      <c r="B2" s="142" t="s">
        <v>39</v>
      </c>
      <c r="C2" s="142"/>
      <c r="D2" s="142"/>
      <c r="E2" s="142"/>
      <c r="F2" s="57"/>
      <c r="G2" s="57"/>
      <c r="H2" s="60" t="s">
        <v>10</v>
      </c>
      <c r="I2" s="61" t="s">
        <v>2</v>
      </c>
      <c r="J2" s="62" t="s">
        <v>11</v>
      </c>
      <c r="K2" s="63" t="s">
        <v>12</v>
      </c>
    </row>
    <row r="3" spans="1:11" ht="15.95" customHeight="1" x14ac:dyDescent="0.15">
      <c r="B3" s="56"/>
      <c r="C3" s="56"/>
      <c r="D3" s="56"/>
      <c r="E3" s="56"/>
      <c r="F3" s="57"/>
      <c r="G3" s="57"/>
      <c r="H3" s="64"/>
      <c r="I3" s="65"/>
      <c r="J3" s="65"/>
      <c r="K3" s="66"/>
    </row>
    <row r="4" spans="1:11" ht="15.95" customHeight="1" x14ac:dyDescent="0.15">
      <c r="B4" s="67" t="s">
        <v>40</v>
      </c>
      <c r="C4" s="56"/>
      <c r="D4" s="56"/>
      <c r="E4" s="56"/>
      <c r="F4" s="57"/>
      <c r="G4" s="57"/>
      <c r="H4" s="68"/>
      <c r="I4" s="69"/>
      <c r="J4" s="69"/>
      <c r="K4" s="70"/>
    </row>
    <row r="5" spans="1:11" ht="15.95" customHeight="1" x14ac:dyDescent="0.15">
      <c r="B5" s="71" t="s">
        <v>41</v>
      </c>
      <c r="C5" s="56"/>
      <c r="D5" s="56"/>
      <c r="E5" s="72"/>
      <c r="F5" s="57" t="s">
        <v>74</v>
      </c>
      <c r="G5" s="57"/>
      <c r="H5" s="73"/>
      <c r="I5" s="73"/>
      <c r="J5" s="73"/>
      <c r="K5" s="73"/>
    </row>
    <row r="6" spans="1:11" ht="15.95" customHeight="1" x14ac:dyDescent="0.15">
      <c r="B6" s="71" t="s">
        <v>42</v>
      </c>
      <c r="C6" s="56"/>
      <c r="D6" s="56"/>
      <c r="E6" s="72"/>
      <c r="F6" s="57" t="s">
        <v>43</v>
      </c>
      <c r="G6" s="57"/>
      <c r="H6" s="73"/>
      <c r="I6" s="73"/>
      <c r="J6" s="73"/>
      <c r="K6" s="73"/>
    </row>
    <row r="7" spans="1:11" ht="15.95" customHeight="1" x14ac:dyDescent="0.15">
      <c r="B7" s="71" t="s">
        <v>44</v>
      </c>
      <c r="C7" s="56"/>
      <c r="D7" s="56"/>
      <c r="E7" s="74"/>
      <c r="F7" s="57" t="str">
        <f>IF(E7=1,"dag","dagen")</f>
        <v>dagen</v>
      </c>
      <c r="G7" s="57"/>
      <c r="H7" s="73"/>
      <c r="I7" s="73"/>
      <c r="J7" s="73"/>
      <c r="K7" s="73"/>
    </row>
    <row r="8" spans="1:11" ht="15.95" customHeight="1" x14ac:dyDescent="0.15">
      <c r="B8" s="71"/>
      <c r="C8" s="56"/>
      <c r="D8" s="56"/>
      <c r="E8" s="75"/>
      <c r="F8" s="57"/>
      <c r="G8" s="57"/>
      <c r="H8" s="73"/>
      <c r="I8" s="73"/>
      <c r="J8" s="73"/>
      <c r="K8" s="73"/>
    </row>
    <row r="9" spans="1:11" ht="15.95" customHeight="1" x14ac:dyDescent="0.15">
      <c r="B9" s="71" t="s">
        <v>45</v>
      </c>
      <c r="C9" s="56"/>
      <c r="D9" s="56"/>
      <c r="E9" s="76"/>
      <c r="F9" s="57"/>
      <c r="G9" s="57"/>
      <c r="H9" s="77" t="s">
        <v>2</v>
      </c>
      <c r="I9" s="73"/>
      <c r="J9" s="73"/>
      <c r="K9" s="73"/>
    </row>
    <row r="10" spans="1:11" ht="15.95" customHeight="1" x14ac:dyDescent="0.15">
      <c r="B10" s="71"/>
      <c r="C10" s="56"/>
      <c r="D10" s="56"/>
      <c r="E10" s="78"/>
      <c r="F10" s="57"/>
      <c r="G10" s="57"/>
      <c r="H10" s="73"/>
      <c r="I10" s="73"/>
      <c r="J10" s="73"/>
      <c r="K10" s="73"/>
    </row>
    <row r="11" spans="1:11" ht="15.95" customHeight="1" x14ac:dyDescent="0.15">
      <c r="B11" s="67" t="s">
        <v>13</v>
      </c>
      <c r="C11" s="56"/>
      <c r="D11" s="56"/>
      <c r="E11" s="79"/>
      <c r="F11" s="57"/>
      <c r="G11" s="57"/>
      <c r="H11" s="73"/>
      <c r="I11" s="73"/>
      <c r="J11" s="73"/>
      <c r="K11" s="73"/>
    </row>
    <row r="12" spans="1:11" ht="15.95" customHeight="1" x14ac:dyDescent="0.15">
      <c r="B12" s="71" t="s">
        <v>46</v>
      </c>
      <c r="C12" s="56"/>
      <c r="D12" s="56"/>
      <c r="E12" s="80" t="str">
        <f>IF(E9="","",(E5/1000)*E6*E9)</f>
        <v/>
      </c>
      <c r="F12" s="57"/>
      <c r="G12" s="57"/>
      <c r="H12" s="73"/>
      <c r="I12" s="73"/>
      <c r="J12" s="73"/>
      <c r="K12" s="73"/>
    </row>
    <row r="13" spans="1:11" ht="15.95" customHeight="1" x14ac:dyDescent="0.15">
      <c r="B13" s="71" t="s">
        <v>47</v>
      </c>
      <c r="C13" s="56"/>
      <c r="D13" s="56"/>
      <c r="E13" s="80" t="str">
        <f>IF(E9="","",E12*E7)</f>
        <v/>
      </c>
      <c r="F13" s="57"/>
      <c r="G13" s="57"/>
      <c r="H13" s="73"/>
      <c r="I13" s="73"/>
      <c r="J13" s="73"/>
      <c r="K13" s="73"/>
    </row>
    <row r="14" spans="1:11" ht="15.95" customHeight="1" x14ac:dyDescent="0.15">
      <c r="B14" s="56"/>
      <c r="C14" s="56"/>
      <c r="D14" s="56"/>
      <c r="E14" s="79"/>
      <c r="F14" s="57"/>
      <c r="G14" s="57"/>
      <c r="H14" s="73"/>
      <c r="I14" s="73"/>
      <c r="J14" s="73"/>
      <c r="K14" s="73"/>
    </row>
    <row r="15" spans="1:11" ht="15.95" customHeight="1" x14ac:dyDescent="0.15">
      <c r="A15" s="73"/>
      <c r="B15" s="73"/>
      <c r="C15" s="73"/>
      <c r="D15" s="73"/>
      <c r="E15" s="73"/>
      <c r="F15" s="81"/>
      <c r="G15" s="81"/>
      <c r="H15" s="73"/>
      <c r="I15" s="73"/>
      <c r="J15" s="73"/>
      <c r="K15" s="73"/>
    </row>
  </sheetData>
  <sheetProtection algorithmName="SHA-512" hashValue="qQCDOf/03xwKWXWH4jCHAC8oNObKijqUhyvdT6+LUeH6JGIu+d9NZcQlr1xsQxylJfIUEQdF9z8WIlEJWlKXng==" saltValue="H4eVG5EMoHROWGm7+1VZ8Q==" spinCount="100000" sheet="1" objects="1" scenarios="1"/>
  <mergeCells count="1">
    <mergeCell ref="B2:E2"/>
  </mergeCells>
  <hyperlinks>
    <hyperlink ref="H2" location="Home!A1" tooltip="Home" display="Ç" xr:uid="{00000000-0004-0000-0200-000000000000}"/>
    <hyperlink ref="J2" location="'1'!A1" tooltip="vorige" display="Å" xr:uid="{00000000-0004-0000-0200-000001000000}"/>
  </hyperlinks>
  <pageMargins left="0.78740157480314965" right="0.78740157480314965" top="0.78740157480314965" bottom="0.78740157480314965" header="0.31496062992125984"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Home</vt:lpstr>
      <vt:lpstr>1</vt:lpstr>
      <vt:lpstr>2</vt:lpstr>
      <vt:lpstr>'1'!Print_Area</vt:lpstr>
      <vt:lpstr>'2'!Print_Area</vt:lpstr>
      <vt:lpstr>Home!Print_Area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  Bource;Gied.Jaspars@indicator.nl</dc:creator>
  <cp:lastModifiedBy>Gied JASPARS</cp:lastModifiedBy>
  <cp:lastPrinted>2019-10-30T13:01:12Z</cp:lastPrinted>
  <dcterms:created xsi:type="dcterms:W3CDTF">2005-02-23T06:36:28Z</dcterms:created>
  <dcterms:modified xsi:type="dcterms:W3CDTF">2020-01-15T08:17:44Z</dcterms:modified>
</cp:coreProperties>
</file>